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\Australian Fencing Federation Ltd\Public consultation\Selection policy review\"/>
    </mc:Choice>
  </mc:AlternateContent>
  <xr:revisionPtr revIDLastSave="0" documentId="8_{818E778B-477B-4EBB-B12B-B8A1FB333FFA}" xr6:coauthVersionLast="45" xr6:coauthVersionMax="45" xr10:uidLastSave="{00000000-0000-0000-0000-000000000000}"/>
  <bookViews>
    <workbookView xWindow="-110" yWindow="-110" windowWidth="25820" windowHeight="14620" activeTab="7" xr2:uid="{00000000-000D-0000-FFFF-FFFF00000000}"/>
  </bookViews>
  <sheets>
    <sheet name="Open" sheetId="1" r:id="rId1"/>
    <sheet name="Veteran" sheetId="2" r:id="rId2"/>
    <sheet name="U23" sheetId="3" r:id="rId3"/>
    <sheet name="Junior" sheetId="6" r:id="rId4"/>
    <sheet name="Cadets" sheetId="7" r:id="rId5"/>
    <sheet name="U15" sheetId="8" r:id="rId6"/>
    <sheet name="Notes" sheetId="10" r:id="rId7"/>
    <sheet name="Multiplier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  <c r="C7" i="3"/>
  <c r="C8" i="3"/>
  <c r="C9" i="3"/>
  <c r="C10" i="3"/>
  <c r="C11" i="3"/>
  <c r="C12" i="3"/>
  <c r="C13" i="3"/>
  <c r="C14" i="3"/>
  <c r="C5" i="3"/>
  <c r="J6" i="2"/>
  <c r="J7" i="2"/>
  <c r="J8" i="2"/>
  <c r="J9" i="2"/>
  <c r="J10" i="2"/>
  <c r="J11" i="2"/>
  <c r="J12" i="2"/>
  <c r="J13" i="2"/>
  <c r="J14" i="2"/>
  <c r="J5" i="2"/>
  <c r="G6" i="2"/>
  <c r="G7" i="2"/>
  <c r="G8" i="2"/>
  <c r="G9" i="2"/>
  <c r="G10" i="2"/>
  <c r="G11" i="2"/>
  <c r="G12" i="2"/>
  <c r="G13" i="2"/>
  <c r="G14" i="2"/>
  <c r="G5" i="2"/>
  <c r="H4" i="2"/>
  <c r="H9" i="2" s="1"/>
  <c r="L4" i="8"/>
  <c r="L11" i="8" s="1"/>
  <c r="H4" i="8"/>
  <c r="H9" i="8" s="1"/>
  <c r="E4" i="8"/>
  <c r="E12" i="8" s="1"/>
  <c r="D4" i="8"/>
  <c r="D14" i="8" s="1"/>
  <c r="K14" i="8"/>
  <c r="J14" i="8"/>
  <c r="G14" i="8"/>
  <c r="F14" i="8"/>
  <c r="K13" i="8"/>
  <c r="J13" i="8"/>
  <c r="G13" i="8"/>
  <c r="F13" i="8"/>
  <c r="K12" i="8"/>
  <c r="J12" i="8"/>
  <c r="G12" i="8"/>
  <c r="F12" i="8"/>
  <c r="D12" i="8"/>
  <c r="K11" i="8"/>
  <c r="J11" i="8"/>
  <c r="G11" i="8"/>
  <c r="F11" i="8"/>
  <c r="D11" i="8"/>
  <c r="K10" i="8"/>
  <c r="J10" i="8"/>
  <c r="G10" i="8"/>
  <c r="F10" i="8"/>
  <c r="D10" i="8"/>
  <c r="K9" i="8"/>
  <c r="J9" i="8"/>
  <c r="G9" i="8"/>
  <c r="F9" i="8"/>
  <c r="D9" i="8"/>
  <c r="K8" i="8"/>
  <c r="J8" i="8"/>
  <c r="G8" i="8"/>
  <c r="F8" i="8"/>
  <c r="D8" i="8"/>
  <c r="K7" i="8"/>
  <c r="J7" i="8"/>
  <c r="G7" i="8"/>
  <c r="F7" i="8"/>
  <c r="D7" i="8"/>
  <c r="K6" i="8"/>
  <c r="J6" i="8"/>
  <c r="G6" i="8"/>
  <c r="F6" i="8"/>
  <c r="D6" i="8"/>
  <c r="K5" i="8"/>
  <c r="J5" i="8"/>
  <c r="G5" i="8"/>
  <c r="F5" i="8"/>
  <c r="D5" i="8"/>
  <c r="O4" i="7"/>
  <c r="N4" i="7"/>
  <c r="H4" i="7"/>
  <c r="H13" i="7" s="1"/>
  <c r="Q5" i="7"/>
  <c r="P6" i="7"/>
  <c r="P7" i="7"/>
  <c r="P8" i="7"/>
  <c r="P9" i="7"/>
  <c r="P10" i="7"/>
  <c r="P11" i="7"/>
  <c r="P12" i="7"/>
  <c r="P13" i="7"/>
  <c r="P14" i="7"/>
  <c r="P5" i="7"/>
  <c r="O9" i="7"/>
  <c r="O6" i="7"/>
  <c r="O7" i="7"/>
  <c r="O8" i="7"/>
  <c r="O10" i="7"/>
  <c r="O11" i="7"/>
  <c r="O12" i="7"/>
  <c r="O13" i="7"/>
  <c r="O14" i="7"/>
  <c r="O5" i="7"/>
  <c r="M6" i="7"/>
  <c r="N6" i="7" s="1"/>
  <c r="M7" i="7"/>
  <c r="N7" i="7" s="1"/>
  <c r="M8" i="7"/>
  <c r="N8" i="7" s="1"/>
  <c r="M9" i="7"/>
  <c r="N9" i="7" s="1"/>
  <c r="M10" i="7"/>
  <c r="N10" i="7" s="1"/>
  <c r="M11" i="7"/>
  <c r="N11" i="7" s="1"/>
  <c r="M12" i="7"/>
  <c r="N12" i="7" s="1"/>
  <c r="M13" i="7"/>
  <c r="N13" i="7" s="1"/>
  <c r="M14" i="7"/>
  <c r="N14" i="7" s="1"/>
  <c r="M5" i="7"/>
  <c r="N5" i="7" s="1"/>
  <c r="Q6" i="7"/>
  <c r="Q7" i="7"/>
  <c r="Q8" i="7"/>
  <c r="Q9" i="7"/>
  <c r="Q10" i="7"/>
  <c r="Q11" i="7"/>
  <c r="Q12" i="7"/>
  <c r="Q13" i="7"/>
  <c r="Q14" i="7"/>
  <c r="G4" i="7"/>
  <c r="G12" i="7" s="1"/>
  <c r="L14" i="7"/>
  <c r="R14" i="7"/>
  <c r="F14" i="7"/>
  <c r="E14" i="7"/>
  <c r="D14" i="7"/>
  <c r="C14" i="7"/>
  <c r="L13" i="7"/>
  <c r="R13" i="7"/>
  <c r="F13" i="7"/>
  <c r="E13" i="7"/>
  <c r="D13" i="7"/>
  <c r="C13" i="7"/>
  <c r="L12" i="7"/>
  <c r="R12" i="7"/>
  <c r="F12" i="7"/>
  <c r="E12" i="7"/>
  <c r="D12" i="7"/>
  <c r="C12" i="7"/>
  <c r="L11" i="7"/>
  <c r="R11" i="7"/>
  <c r="F11" i="7"/>
  <c r="E11" i="7"/>
  <c r="D11" i="7"/>
  <c r="C11" i="7"/>
  <c r="L10" i="7"/>
  <c r="H10" i="7"/>
  <c r="R10" i="7"/>
  <c r="F10" i="7"/>
  <c r="E10" i="7"/>
  <c r="D10" i="7"/>
  <c r="C10" i="7"/>
  <c r="L9" i="7"/>
  <c r="R9" i="7"/>
  <c r="F9" i="7"/>
  <c r="E9" i="7"/>
  <c r="D9" i="7"/>
  <c r="C9" i="7"/>
  <c r="L8" i="7"/>
  <c r="R8" i="7"/>
  <c r="F8" i="7"/>
  <c r="E8" i="7"/>
  <c r="D8" i="7"/>
  <c r="C8" i="7"/>
  <c r="L7" i="7"/>
  <c r="R7" i="7"/>
  <c r="F7" i="7"/>
  <c r="E7" i="7"/>
  <c r="D7" i="7"/>
  <c r="C7" i="7"/>
  <c r="L6" i="7"/>
  <c r="R6" i="7"/>
  <c r="F6" i="7"/>
  <c r="E6" i="7"/>
  <c r="D6" i="7"/>
  <c r="C6" i="7"/>
  <c r="L5" i="7"/>
  <c r="R5" i="7"/>
  <c r="F5" i="7"/>
  <c r="E5" i="7"/>
  <c r="D5" i="7"/>
  <c r="C5" i="7"/>
  <c r="I4" i="7"/>
  <c r="I13" i="7" s="1"/>
  <c r="E6" i="6"/>
  <c r="E7" i="6"/>
  <c r="E8" i="6"/>
  <c r="E9" i="6"/>
  <c r="E10" i="6"/>
  <c r="E11" i="6"/>
  <c r="E12" i="6"/>
  <c r="E13" i="6"/>
  <c r="E14" i="6"/>
  <c r="E5" i="6"/>
  <c r="D6" i="6"/>
  <c r="D7" i="6"/>
  <c r="D8" i="6"/>
  <c r="D9" i="6"/>
  <c r="D10" i="6"/>
  <c r="D11" i="6"/>
  <c r="D12" i="6"/>
  <c r="D13" i="6"/>
  <c r="D14" i="6"/>
  <c r="D5" i="6"/>
  <c r="C5" i="6"/>
  <c r="C6" i="6"/>
  <c r="C7" i="6"/>
  <c r="C8" i="6"/>
  <c r="C9" i="6"/>
  <c r="C10" i="6"/>
  <c r="C11" i="6"/>
  <c r="C12" i="6"/>
  <c r="C13" i="6"/>
  <c r="C14" i="6"/>
  <c r="I4" i="6"/>
  <c r="I11" i="6" s="1"/>
  <c r="H4" i="6"/>
  <c r="H14" i="6" s="1"/>
  <c r="G4" i="6"/>
  <c r="G13" i="6" s="1"/>
  <c r="F6" i="6"/>
  <c r="F7" i="6"/>
  <c r="F8" i="6"/>
  <c r="F9" i="6"/>
  <c r="F10" i="6"/>
  <c r="F11" i="6"/>
  <c r="F12" i="6"/>
  <c r="F13" i="6"/>
  <c r="F14" i="6"/>
  <c r="F5" i="6"/>
  <c r="N6" i="6"/>
  <c r="N7" i="6"/>
  <c r="N8" i="6"/>
  <c r="N9" i="6"/>
  <c r="N10" i="6"/>
  <c r="N11" i="6"/>
  <c r="N12" i="6"/>
  <c r="N13" i="6"/>
  <c r="N14" i="6"/>
  <c r="N5" i="6"/>
  <c r="M5" i="6"/>
  <c r="M6" i="6"/>
  <c r="M7" i="6"/>
  <c r="M8" i="6"/>
  <c r="M9" i="6"/>
  <c r="M10" i="6"/>
  <c r="M11" i="6"/>
  <c r="M12" i="6"/>
  <c r="M13" i="6"/>
  <c r="M14" i="6"/>
  <c r="L14" i="6"/>
  <c r="L13" i="6"/>
  <c r="L12" i="6"/>
  <c r="L11" i="6"/>
  <c r="L10" i="6"/>
  <c r="L9" i="6"/>
  <c r="L8" i="6"/>
  <c r="L7" i="6"/>
  <c r="L6" i="6"/>
  <c r="L5" i="6"/>
  <c r="F4" i="3"/>
  <c r="E6" i="2"/>
  <c r="E7" i="2"/>
  <c r="E8" i="2"/>
  <c r="E9" i="2"/>
  <c r="E10" i="2"/>
  <c r="E11" i="2"/>
  <c r="E12" i="2"/>
  <c r="E13" i="2"/>
  <c r="E14" i="2"/>
  <c r="E5" i="2"/>
  <c r="J14" i="3"/>
  <c r="D14" i="3"/>
  <c r="J13" i="3"/>
  <c r="D13" i="3"/>
  <c r="J12" i="3"/>
  <c r="D12" i="3"/>
  <c r="J11" i="3"/>
  <c r="D11" i="3"/>
  <c r="J10" i="3"/>
  <c r="D10" i="3"/>
  <c r="J9" i="3"/>
  <c r="D9" i="3"/>
  <c r="J8" i="3"/>
  <c r="D8" i="3"/>
  <c r="J7" i="3"/>
  <c r="D7" i="3"/>
  <c r="J6" i="3"/>
  <c r="D6" i="3"/>
  <c r="J5" i="3"/>
  <c r="D5" i="3"/>
  <c r="G4" i="3"/>
  <c r="G14" i="3" s="1"/>
  <c r="F14" i="3"/>
  <c r="E4" i="3"/>
  <c r="E14" i="3" s="1"/>
  <c r="F6" i="2"/>
  <c r="F7" i="2"/>
  <c r="F8" i="2"/>
  <c r="F9" i="2"/>
  <c r="F10" i="2"/>
  <c r="F11" i="2"/>
  <c r="F12" i="2"/>
  <c r="F13" i="2"/>
  <c r="F14" i="2"/>
  <c r="F5" i="2"/>
  <c r="C6" i="2"/>
  <c r="C7" i="2"/>
  <c r="C8" i="2"/>
  <c r="C9" i="2"/>
  <c r="C10" i="2"/>
  <c r="C11" i="2"/>
  <c r="C12" i="2"/>
  <c r="C13" i="2"/>
  <c r="C14" i="2"/>
  <c r="C5" i="2"/>
  <c r="D6" i="2"/>
  <c r="D7" i="2"/>
  <c r="D8" i="2"/>
  <c r="D9" i="2"/>
  <c r="D10" i="2"/>
  <c r="D11" i="2"/>
  <c r="D12" i="2"/>
  <c r="D13" i="2"/>
  <c r="D14" i="2"/>
  <c r="D5" i="2"/>
  <c r="E5" i="1"/>
  <c r="E6" i="1"/>
  <c r="E7" i="1"/>
  <c r="E8" i="1"/>
  <c r="E9" i="1"/>
  <c r="E10" i="1"/>
  <c r="E11" i="1"/>
  <c r="E12" i="1"/>
  <c r="E13" i="1"/>
  <c r="E4" i="1"/>
  <c r="D5" i="1"/>
  <c r="D6" i="1"/>
  <c r="D7" i="1"/>
  <c r="D8" i="1"/>
  <c r="D9" i="1"/>
  <c r="D10" i="1"/>
  <c r="D11" i="1"/>
  <c r="D12" i="1"/>
  <c r="D13" i="1"/>
  <c r="D4" i="1"/>
  <c r="H5" i="1"/>
  <c r="H6" i="1"/>
  <c r="H7" i="1"/>
  <c r="H8" i="1"/>
  <c r="H9" i="1"/>
  <c r="H10" i="1"/>
  <c r="H11" i="1"/>
  <c r="H12" i="1"/>
  <c r="H13" i="1"/>
  <c r="H4" i="1"/>
  <c r="C5" i="1"/>
  <c r="C6" i="1"/>
  <c r="C7" i="1"/>
  <c r="C8" i="1"/>
  <c r="C9" i="1"/>
  <c r="C10" i="1"/>
  <c r="C11" i="1"/>
  <c r="C12" i="1"/>
  <c r="C13" i="1"/>
  <c r="C4" i="1"/>
  <c r="H14" i="2" l="1"/>
  <c r="H12" i="2"/>
  <c r="G5" i="7"/>
  <c r="H8" i="8"/>
  <c r="H8" i="2"/>
  <c r="L13" i="8"/>
  <c r="G11" i="7"/>
  <c r="L14" i="8"/>
  <c r="H7" i="8"/>
  <c r="H7" i="2"/>
  <c r="H6" i="8"/>
  <c r="H6" i="2"/>
  <c r="H13" i="8"/>
  <c r="L6" i="8"/>
  <c r="L8" i="8"/>
  <c r="L10" i="8"/>
  <c r="L12" i="8"/>
  <c r="I4" i="8"/>
  <c r="H5" i="8"/>
  <c r="H5" i="2"/>
  <c r="L5" i="8"/>
  <c r="L7" i="8"/>
  <c r="L9" i="8"/>
  <c r="H11" i="8"/>
  <c r="H11" i="2"/>
  <c r="H13" i="2"/>
  <c r="H10" i="8"/>
  <c r="H10" i="2"/>
  <c r="H14" i="8"/>
  <c r="H12" i="8"/>
  <c r="H5" i="6"/>
  <c r="I14" i="7"/>
  <c r="H8" i="7"/>
  <c r="I7" i="7"/>
  <c r="I12" i="7"/>
  <c r="E5" i="8"/>
  <c r="E13" i="8"/>
  <c r="E14" i="8"/>
  <c r="E6" i="8"/>
  <c r="E7" i="8"/>
  <c r="E8" i="8"/>
  <c r="E9" i="8"/>
  <c r="E10" i="8"/>
  <c r="E11" i="8"/>
  <c r="D13" i="8"/>
  <c r="I7" i="8"/>
  <c r="I9" i="8"/>
  <c r="I11" i="8"/>
  <c r="I8" i="8"/>
  <c r="G8" i="7"/>
  <c r="I5" i="7"/>
  <c r="H6" i="7"/>
  <c r="I6" i="7"/>
  <c r="H7" i="7"/>
  <c r="I8" i="7"/>
  <c r="I10" i="7"/>
  <c r="H11" i="7"/>
  <c r="H12" i="7"/>
  <c r="H14" i="7"/>
  <c r="G9" i="7"/>
  <c r="I11" i="7"/>
  <c r="G13" i="7"/>
  <c r="G6" i="7"/>
  <c r="G10" i="7"/>
  <c r="G14" i="7"/>
  <c r="H5" i="7"/>
  <c r="H9" i="7"/>
  <c r="G7" i="7"/>
  <c r="I9" i="7"/>
  <c r="G12" i="6"/>
  <c r="G6" i="6"/>
  <c r="I6" i="6"/>
  <c r="G10" i="6"/>
  <c r="G14" i="6"/>
  <c r="I14" i="6"/>
  <c r="I12" i="6"/>
  <c r="I5" i="6"/>
  <c r="G8" i="6"/>
  <c r="H9" i="6"/>
  <c r="I8" i="6"/>
  <c r="H13" i="6"/>
  <c r="I10" i="6"/>
  <c r="I9" i="6"/>
  <c r="I13" i="6"/>
  <c r="G7" i="6"/>
  <c r="H8" i="6"/>
  <c r="G11" i="6"/>
  <c r="H12" i="6"/>
  <c r="H7" i="6"/>
  <c r="H11" i="6"/>
  <c r="I7" i="6"/>
  <c r="G5" i="6"/>
  <c r="H6" i="6"/>
  <c r="G9" i="6"/>
  <c r="H10" i="6"/>
  <c r="G11" i="3"/>
  <c r="G6" i="3"/>
  <c r="G8" i="3"/>
  <c r="G9" i="3"/>
  <c r="G5" i="3"/>
  <c r="G13" i="3"/>
  <c r="G10" i="3"/>
  <c r="G7" i="3"/>
  <c r="G12" i="3"/>
  <c r="E5" i="3"/>
  <c r="E6" i="3"/>
  <c r="E7" i="3"/>
  <c r="E8" i="3"/>
  <c r="E9" i="3"/>
  <c r="E10" i="3"/>
  <c r="E11" i="3"/>
  <c r="E12" i="3"/>
  <c r="E13" i="3"/>
  <c r="F5" i="3"/>
  <c r="F6" i="3"/>
  <c r="F7" i="3"/>
  <c r="F8" i="3"/>
  <c r="F9" i="3"/>
  <c r="F10" i="3"/>
  <c r="F11" i="3"/>
  <c r="F12" i="3"/>
  <c r="F13" i="3"/>
  <c r="I12" i="8" l="1"/>
  <c r="I5" i="8"/>
  <c r="I14" i="8"/>
  <c r="I10" i="8"/>
  <c r="I6" i="8"/>
  <c r="I13" i="8"/>
</calcChain>
</file>

<file path=xl/sharedStrings.xml><?xml version="1.0" encoding="utf-8"?>
<sst xmlns="http://schemas.openxmlformats.org/spreadsheetml/2006/main" count="295" uniqueCount="98">
  <si>
    <t>3=</t>
  </si>
  <si>
    <t>5-8</t>
  </si>
  <si>
    <t>9-16</t>
  </si>
  <si>
    <t>17-32</t>
  </si>
  <si>
    <t>33-64</t>
  </si>
  <si>
    <t>65-96</t>
  </si>
  <si>
    <t>97-128</t>
  </si>
  <si>
    <t>129-256</t>
  </si>
  <si>
    <t>TBA</t>
  </si>
  <si>
    <t>Scaling</t>
  </si>
  <si>
    <t>N/A</t>
  </si>
  <si>
    <t>Open</t>
  </si>
  <si>
    <t>Vets</t>
  </si>
  <si>
    <t>U23</t>
  </si>
  <si>
    <t>Junior</t>
  </si>
  <si>
    <t>Cadet</t>
  </si>
  <si>
    <t>U15</t>
  </si>
  <si>
    <t>Open Scaling</t>
  </si>
  <si>
    <t>Veteran World Championships</t>
  </si>
  <si>
    <t>Veteran Asian Championships</t>
  </si>
  <si>
    <t>Veteran Oceania Championships (when held outside of Australia)</t>
  </si>
  <si>
    <t>U23 Asian Championships</t>
  </si>
  <si>
    <t>1.2 x Open</t>
  </si>
  <si>
    <t>Junior Asian Championships</t>
  </si>
  <si>
    <t>Open World Champs (Junior Points)</t>
  </si>
  <si>
    <t>Open Oceania Champs (when held outside Australia) (Junior Points)</t>
  </si>
  <si>
    <t>Open HPC Designated Events (Junior Points)</t>
  </si>
  <si>
    <t>Junior World Championships</t>
  </si>
  <si>
    <t>Junior Oceania Championships</t>
  </si>
  <si>
    <t>Cadet World Championships</t>
  </si>
  <si>
    <t>Cadet Asian Championships</t>
  </si>
  <si>
    <t>Cadet Oceania Championships</t>
  </si>
  <si>
    <t>Junior World Championships (Cadet Points)</t>
  </si>
  <si>
    <t>Junior Asian Championships (Cadet Points)</t>
  </si>
  <si>
    <t>Junior Oceania Championships (Cadet Points)</t>
  </si>
  <si>
    <t>Open HPC Designated Events (Cadet Points)</t>
  </si>
  <si>
    <t>Open Oceania Champs (when held outside Australia) (Cadet Points)</t>
  </si>
  <si>
    <t>1.5 x Open</t>
  </si>
  <si>
    <t>Australian National U15 Champs</t>
  </si>
  <si>
    <t>Multipliers</t>
  </si>
  <si>
    <t>Open AFF Circuit (AFC#1, AFC#2, AFC#3 &amp; AFC#4)</t>
  </si>
  <si>
    <t>Open HPC Designated Events (U23 Points)</t>
  </si>
  <si>
    <t>Open Oceania Championships (when held outside Australia)</t>
  </si>
  <si>
    <t>Open Commonwealth Championships</t>
  </si>
  <si>
    <t>HPC Designated Open Events</t>
  </si>
  <si>
    <t>Open Asian Zone Championships</t>
  </si>
  <si>
    <t>Open Wold Championships</t>
  </si>
  <si>
    <t>Open Australian National Champs</t>
  </si>
  <si>
    <t>Australian National Veteran Championships</t>
  </si>
  <si>
    <t>Veteran Commonwealth Championships</t>
  </si>
  <si>
    <t>AFF Circuit (AFC#1, AFC#2, AFC#3 &amp; AFC#4) 
(Veteran Points)</t>
  </si>
  <si>
    <t>Open Commonwealth Champs 
(Veteran Points)</t>
  </si>
  <si>
    <t>Open Oceania Champs (when held outside Australia)
 (Veteran Points)</t>
  </si>
  <si>
    <t xml:space="preserve">Australian Open National Championships (Veteran Points) </t>
  </si>
  <si>
    <t>Australian National U23 Championships</t>
  </si>
  <si>
    <t xml:space="preserve">Open Australian National Championships 
(U23 Points) </t>
  </si>
  <si>
    <t>Open AFF Circuit (AFC#1, AFC#2, AFC#3 &amp; AFC#4)
(U23 Points)</t>
  </si>
  <si>
    <t>Open World Championships 
(U23 Points)</t>
  </si>
  <si>
    <t>Open Asian Zone Championships
 (U23 Points)</t>
  </si>
  <si>
    <t>Open Commonwealth Champs
(U23 Points)</t>
  </si>
  <si>
    <t>Open Oceania Championships (when held outside Australia) 
(U23 Points)</t>
  </si>
  <si>
    <t>Junior Australian National Championships</t>
  </si>
  <si>
    <t xml:space="preserve">Open Australian  National Championships (Junior Points) </t>
  </si>
  <si>
    <t>Open AFF Circuit (AFC#1, AFC#2, AFC#3 &amp; AFC#4) 
(Junior Points)</t>
  </si>
  <si>
    <t>U23 Asian Championships
 (Junior Points)</t>
  </si>
  <si>
    <t>Open Asian Zone Championships
(Junior Points)</t>
  </si>
  <si>
    <t>Open Commonwealth Champs 
(Junior Points)</t>
  </si>
  <si>
    <t xml:space="preserve">U23 Australian National Champs (Junior Points) </t>
  </si>
  <si>
    <t>Cadet Australian National  Championhships</t>
  </si>
  <si>
    <t>Open AFF Circuit (AFC#1, AFC#2, AFC#3 &amp; AFC#4) 
(Cadet Points)</t>
  </si>
  <si>
    <t xml:space="preserve">Open Australian National Championships
 (Cadet Points) </t>
  </si>
  <si>
    <t>Open World Championships (Cadet Points)</t>
  </si>
  <si>
    <t>Open Asian Zone Championships (Cadet Points)</t>
  </si>
  <si>
    <t>Open Commonwealth Championships
(Cadet Points)</t>
  </si>
  <si>
    <t>Junior Australian National Championships
 (Cadet Points)</t>
  </si>
  <si>
    <t>Australian U23 National Championships (Cadet Points)</t>
  </si>
  <si>
    <t>U23 Asian Championships (Cadet Points)</t>
  </si>
  <si>
    <t>Australian National Cadets Champs
(U15 Points)</t>
  </si>
  <si>
    <t>Cadet World Championships
(U15 Points)</t>
  </si>
  <si>
    <t>Cadet Asian Championships
(U15 Points)</t>
  </si>
  <si>
    <t>Cadet Oceania Championships
(U15 Points)</t>
  </si>
  <si>
    <t>Junior World Championships (U15 Points)</t>
  </si>
  <si>
    <t>Junior Asian Championships (U15 Points)</t>
  </si>
  <si>
    <t>Junior Oceania Championships (U15 Points)</t>
  </si>
  <si>
    <t xml:space="preserve"> U23 Australian National Championships (U15 Points)</t>
  </si>
  <si>
    <t>U23 Asian Championships (U15 Points)</t>
  </si>
  <si>
    <t>Australian National Junior Championships
 (U15 Points)</t>
  </si>
  <si>
    <t>Points are only awarded for a competition if the fencer is promoted to a DE tableau.</t>
  </si>
  <si>
    <t>No scaling factor will be applied based on the number of the number of fencers for AFF sanctioned events.</t>
  </si>
  <si>
    <t>For FIE sanctioned events, the following scaling factors will be applied based on the number of fencers in the event &gt;64 (100%); 33-64 (75%); 17-32 (50%); 9-16 (25%); 1-8 (0%)</t>
  </si>
  <si>
    <t>For non-FIE sanctioned events, the following scaling factors will be applied based on the number of fencers in the event &gt;48 (100%); 33-48 (75%); 17-32 (50%); 5-16 (25%); 1-5 (0%)</t>
  </si>
  <si>
    <t>Open Ranking Points</t>
  </si>
  <si>
    <t>Veteran Ranking Points</t>
  </si>
  <si>
    <t>U23 Ranking Points</t>
  </si>
  <si>
    <t>Junior Ranking Points</t>
  </si>
  <si>
    <t>Cadet Ranking Points</t>
  </si>
  <si>
    <t>U15 Ranking Points</t>
  </si>
  <si>
    <t>Please see notes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</si>
</sst>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1" xfId="0" applyNumberFormat="1" applyBorder="1"/>
    <xf numFmtId="0" fontId="1" fillId="0" borderId="1" xfId="0" applyFont="1" applyBorder="1" applyAlignment="1">
      <alignment horizontal="center" wrapText="1"/>
    </xf>
    <xf numFmtId="49" fontId="0" fillId="2" borderId="1" xfId="0" applyNumberFormat="1" applyFill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view="pageLayout" zoomScaleNormal="100" workbookViewId="0">
      <selection activeCell="D20" sqref="D20"/>
    </sheetView>
  </sheetViews>
  <sheetFormatPr defaultRowHeight="14.5" x14ac:dyDescent="0.35"/>
  <cols>
    <col min="1" max="1" width="8.7265625" style="2"/>
    <col min="2" max="2" width="17.26953125" customWidth="1"/>
    <col min="3" max="3" width="20.6328125" customWidth="1"/>
    <col min="4" max="4" width="17.453125" customWidth="1"/>
    <col min="5" max="5" width="17.26953125" customWidth="1"/>
    <col min="6" max="6" width="17.1796875" customWidth="1"/>
    <col min="7" max="8" width="17.54296875" customWidth="1"/>
  </cols>
  <sheetData>
    <row r="1" spans="1:8" x14ac:dyDescent="0.35">
      <c r="A1" s="11" t="s">
        <v>91</v>
      </c>
    </row>
    <row r="2" spans="1:8" ht="58" x14ac:dyDescent="0.35">
      <c r="A2" s="3"/>
      <c r="B2" s="4" t="s">
        <v>47</v>
      </c>
      <c r="C2" s="4" t="s">
        <v>40</v>
      </c>
      <c r="D2" s="4" t="s">
        <v>46</v>
      </c>
      <c r="E2" s="4" t="s">
        <v>45</v>
      </c>
      <c r="F2" s="4" t="s">
        <v>44</v>
      </c>
      <c r="G2" s="4" t="s">
        <v>43</v>
      </c>
      <c r="H2" s="4" t="s">
        <v>42</v>
      </c>
    </row>
    <row r="3" spans="1:8" ht="20.25" customHeight="1" x14ac:dyDescent="0.35">
      <c r="A3" s="5" t="s">
        <v>9</v>
      </c>
      <c r="B3" s="6">
        <v>1</v>
      </c>
      <c r="C3" s="6">
        <v>0.9</v>
      </c>
      <c r="D3" s="6">
        <v>16</v>
      </c>
      <c r="E3" s="6">
        <v>4</v>
      </c>
      <c r="F3" s="6" t="s">
        <v>10</v>
      </c>
      <c r="G3" s="6" t="s">
        <v>10</v>
      </c>
      <c r="H3" s="6">
        <v>1</v>
      </c>
    </row>
    <row r="4" spans="1:8" x14ac:dyDescent="0.35">
      <c r="A4" s="3">
        <v>1</v>
      </c>
      <c r="B4" s="7">
        <v>32</v>
      </c>
      <c r="C4" s="8">
        <f>B4*0.9</f>
        <v>28.8</v>
      </c>
      <c r="D4" s="7">
        <f>B4*16</f>
        <v>512</v>
      </c>
      <c r="E4" s="7">
        <f>B4*4</f>
        <v>128</v>
      </c>
      <c r="F4" s="7" t="s">
        <v>8</v>
      </c>
      <c r="G4" s="7" t="s">
        <v>8</v>
      </c>
      <c r="H4" s="7">
        <f>B4</f>
        <v>32</v>
      </c>
    </row>
    <row r="5" spans="1:8" x14ac:dyDescent="0.35">
      <c r="A5" s="3">
        <v>2</v>
      </c>
      <c r="B5" s="7">
        <v>26</v>
      </c>
      <c r="C5" s="8">
        <f t="shared" ref="C5:C13" si="0">B5*0.9</f>
        <v>23.400000000000002</v>
      </c>
      <c r="D5" s="7">
        <f t="shared" ref="D5:D13" si="1">B5*16</f>
        <v>416</v>
      </c>
      <c r="E5" s="7">
        <f t="shared" ref="E5:E13" si="2">B5*4</f>
        <v>104</v>
      </c>
      <c r="F5" s="7" t="s">
        <v>8</v>
      </c>
      <c r="G5" s="7" t="s">
        <v>8</v>
      </c>
      <c r="H5" s="7">
        <f t="shared" ref="H5:H13" si="3">B5</f>
        <v>26</v>
      </c>
    </row>
    <row r="6" spans="1:8" x14ac:dyDescent="0.35">
      <c r="A6" s="3" t="s">
        <v>0</v>
      </c>
      <c r="B6" s="7">
        <v>20</v>
      </c>
      <c r="C6" s="8">
        <f t="shared" si="0"/>
        <v>18</v>
      </c>
      <c r="D6" s="7">
        <f t="shared" si="1"/>
        <v>320</v>
      </c>
      <c r="E6" s="7">
        <f t="shared" si="2"/>
        <v>80</v>
      </c>
      <c r="F6" s="7" t="s">
        <v>8</v>
      </c>
      <c r="G6" s="7" t="s">
        <v>8</v>
      </c>
      <c r="H6" s="7">
        <f t="shared" si="3"/>
        <v>20</v>
      </c>
    </row>
    <row r="7" spans="1:8" x14ac:dyDescent="0.35">
      <c r="A7" s="3" t="s">
        <v>1</v>
      </c>
      <c r="B7" s="7">
        <v>14</v>
      </c>
      <c r="C7" s="8">
        <f t="shared" si="0"/>
        <v>12.6</v>
      </c>
      <c r="D7" s="7">
        <f t="shared" si="1"/>
        <v>224</v>
      </c>
      <c r="E7" s="7">
        <f t="shared" si="2"/>
        <v>56</v>
      </c>
      <c r="F7" s="7" t="s">
        <v>8</v>
      </c>
      <c r="G7" s="7" t="s">
        <v>8</v>
      </c>
      <c r="H7" s="7">
        <f t="shared" si="3"/>
        <v>14</v>
      </c>
    </row>
    <row r="8" spans="1:8" x14ac:dyDescent="0.35">
      <c r="A8" s="3" t="s">
        <v>2</v>
      </c>
      <c r="B8" s="7">
        <v>8</v>
      </c>
      <c r="C8" s="8">
        <f t="shared" si="0"/>
        <v>7.2</v>
      </c>
      <c r="D8" s="7">
        <f t="shared" si="1"/>
        <v>128</v>
      </c>
      <c r="E8" s="7">
        <f t="shared" si="2"/>
        <v>32</v>
      </c>
      <c r="F8" s="7" t="s">
        <v>8</v>
      </c>
      <c r="G8" s="7" t="s">
        <v>8</v>
      </c>
      <c r="H8" s="7">
        <f t="shared" si="3"/>
        <v>8</v>
      </c>
    </row>
    <row r="9" spans="1:8" x14ac:dyDescent="0.35">
      <c r="A9" s="3" t="s">
        <v>3</v>
      </c>
      <c r="B9" s="7">
        <v>4</v>
      </c>
      <c r="C9" s="8">
        <f t="shared" si="0"/>
        <v>3.6</v>
      </c>
      <c r="D9" s="7">
        <f t="shared" si="1"/>
        <v>64</v>
      </c>
      <c r="E9" s="7">
        <f t="shared" si="2"/>
        <v>16</v>
      </c>
      <c r="F9" s="7" t="s">
        <v>8</v>
      </c>
      <c r="G9" s="7" t="s">
        <v>8</v>
      </c>
      <c r="H9" s="7">
        <f t="shared" si="3"/>
        <v>4</v>
      </c>
    </row>
    <row r="10" spans="1:8" x14ac:dyDescent="0.35">
      <c r="A10" s="3" t="s">
        <v>4</v>
      </c>
      <c r="B10" s="7">
        <v>2</v>
      </c>
      <c r="C10" s="8">
        <f t="shared" si="0"/>
        <v>1.8</v>
      </c>
      <c r="D10" s="7">
        <f t="shared" si="1"/>
        <v>32</v>
      </c>
      <c r="E10" s="7">
        <f t="shared" si="2"/>
        <v>8</v>
      </c>
      <c r="F10" s="7" t="s">
        <v>8</v>
      </c>
      <c r="G10" s="7" t="s">
        <v>8</v>
      </c>
      <c r="H10" s="7">
        <f t="shared" si="3"/>
        <v>2</v>
      </c>
    </row>
    <row r="11" spans="1:8" x14ac:dyDescent="0.35">
      <c r="A11" s="3" t="s">
        <v>5</v>
      </c>
      <c r="B11" s="7">
        <v>1</v>
      </c>
      <c r="C11" s="8">
        <f t="shared" si="0"/>
        <v>0.9</v>
      </c>
      <c r="D11" s="7">
        <f t="shared" si="1"/>
        <v>16</v>
      </c>
      <c r="E11" s="7">
        <f t="shared" si="2"/>
        <v>4</v>
      </c>
      <c r="F11" s="7" t="s">
        <v>8</v>
      </c>
      <c r="G11" s="7" t="s">
        <v>8</v>
      </c>
      <c r="H11" s="7">
        <f t="shared" si="3"/>
        <v>1</v>
      </c>
    </row>
    <row r="12" spans="1:8" x14ac:dyDescent="0.35">
      <c r="A12" s="3" t="s">
        <v>6</v>
      </c>
      <c r="B12" s="7">
        <v>0.5</v>
      </c>
      <c r="C12" s="8">
        <f t="shared" si="0"/>
        <v>0.45</v>
      </c>
      <c r="D12" s="7">
        <f t="shared" si="1"/>
        <v>8</v>
      </c>
      <c r="E12" s="7">
        <f t="shared" si="2"/>
        <v>2</v>
      </c>
      <c r="F12" s="7" t="s">
        <v>8</v>
      </c>
      <c r="G12" s="7" t="s">
        <v>8</v>
      </c>
      <c r="H12" s="7">
        <f t="shared" si="3"/>
        <v>0.5</v>
      </c>
    </row>
    <row r="13" spans="1:8" x14ac:dyDescent="0.35">
      <c r="A13" s="3" t="s">
        <v>7</v>
      </c>
      <c r="B13" s="7">
        <v>0.25</v>
      </c>
      <c r="C13" s="8">
        <f t="shared" si="0"/>
        <v>0.22500000000000001</v>
      </c>
      <c r="D13" s="7">
        <f t="shared" si="1"/>
        <v>4</v>
      </c>
      <c r="E13" s="7">
        <f t="shared" si="2"/>
        <v>1</v>
      </c>
      <c r="F13" s="7" t="s">
        <v>8</v>
      </c>
      <c r="G13" s="7" t="s">
        <v>8</v>
      </c>
      <c r="H13" s="7">
        <f t="shared" si="3"/>
        <v>0.25</v>
      </c>
    </row>
    <row r="15" spans="1:8" x14ac:dyDescent="0.35">
      <c r="A15" s="2" t="s">
        <v>97</v>
      </c>
    </row>
  </sheetData>
  <pageMargins left="0.7" right="0.7" top="0.75" bottom="0.75" header="0.3" footer="0.3"/>
  <pageSetup paperSize="9" orientation="portrait" r:id="rId1"/>
  <headerFooter>
    <oddHeader>&amp;CDRAFT FOR CONSULTATION</oddHeader>
    <oddFooter>&amp;CDRAFT FOR CONSULTATION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view="pageLayout" topLeftCell="A25" zoomScaleNormal="100" workbookViewId="0">
      <selection activeCell="E20" sqref="E20"/>
    </sheetView>
  </sheetViews>
  <sheetFormatPr defaultRowHeight="14.5" x14ac:dyDescent="0.35"/>
  <cols>
    <col min="1" max="1" width="14.08984375" customWidth="1"/>
    <col min="2" max="2" width="16.6328125" customWidth="1"/>
    <col min="3" max="6" width="17.453125" customWidth="1"/>
    <col min="7" max="8" width="17.36328125" customWidth="1"/>
    <col min="9" max="9" width="17.54296875" customWidth="1"/>
    <col min="10" max="10" width="17.36328125" customWidth="1"/>
  </cols>
  <sheetData>
    <row r="1" spans="1:10" x14ac:dyDescent="0.35">
      <c r="A1" s="12" t="s">
        <v>92</v>
      </c>
    </row>
    <row r="2" spans="1:10" ht="72.5" x14ac:dyDescent="0.35">
      <c r="A2" s="3"/>
      <c r="B2" s="4" t="s">
        <v>48</v>
      </c>
      <c r="C2" s="4" t="s">
        <v>18</v>
      </c>
      <c r="D2" s="4" t="s">
        <v>19</v>
      </c>
      <c r="E2" s="4" t="s">
        <v>20</v>
      </c>
      <c r="F2" s="4" t="s">
        <v>49</v>
      </c>
      <c r="G2" s="4" t="s">
        <v>53</v>
      </c>
      <c r="H2" s="4" t="s">
        <v>50</v>
      </c>
      <c r="I2" s="4" t="s">
        <v>51</v>
      </c>
      <c r="J2" s="4" t="s">
        <v>52</v>
      </c>
    </row>
    <row r="3" spans="1:10" x14ac:dyDescent="0.35">
      <c r="A3" s="3" t="s">
        <v>17</v>
      </c>
      <c r="B3" s="4">
        <v>1</v>
      </c>
      <c r="C3" s="4" t="s">
        <v>10</v>
      </c>
      <c r="D3" s="4" t="s">
        <v>10</v>
      </c>
      <c r="E3" s="4" t="s">
        <v>10</v>
      </c>
      <c r="F3" s="4" t="s">
        <v>10</v>
      </c>
      <c r="G3" s="4"/>
      <c r="H3" s="4">
        <v>0.9</v>
      </c>
      <c r="I3" s="4" t="s">
        <v>10</v>
      </c>
      <c r="J3" s="4">
        <v>1</v>
      </c>
    </row>
    <row r="4" spans="1:10" x14ac:dyDescent="0.35">
      <c r="A4" s="5" t="s">
        <v>9</v>
      </c>
      <c r="B4" s="6">
        <v>1</v>
      </c>
      <c r="C4" s="6">
        <v>4</v>
      </c>
      <c r="D4" s="6">
        <v>2.5</v>
      </c>
      <c r="E4" s="6">
        <v>1</v>
      </c>
      <c r="F4" s="6">
        <v>2.5</v>
      </c>
      <c r="G4" s="6">
        <v>2.5</v>
      </c>
      <c r="H4" s="6">
        <f>0.9*G4</f>
        <v>2.25</v>
      </c>
      <c r="I4" s="6" t="s">
        <v>10</v>
      </c>
      <c r="J4" s="6">
        <v>2.5</v>
      </c>
    </row>
    <row r="5" spans="1:10" x14ac:dyDescent="0.35">
      <c r="A5" s="3">
        <v>1</v>
      </c>
      <c r="B5" s="7">
        <v>32</v>
      </c>
      <c r="C5" s="8">
        <f>B5*$C$4</f>
        <v>128</v>
      </c>
      <c r="D5" s="8">
        <f t="shared" ref="D5:D14" si="0">B5*$D$4</f>
        <v>80</v>
      </c>
      <c r="E5" s="8">
        <f>B5</f>
        <v>32</v>
      </c>
      <c r="F5" s="8">
        <f>B5*$F$4</f>
        <v>80</v>
      </c>
      <c r="G5" s="7">
        <f>B5*$G$4</f>
        <v>80</v>
      </c>
      <c r="H5" s="8">
        <f>B5*$H$4</f>
        <v>72</v>
      </c>
      <c r="I5" s="7" t="s">
        <v>8</v>
      </c>
      <c r="J5" s="7">
        <f>B5*$J$4</f>
        <v>80</v>
      </c>
    </row>
    <row r="6" spans="1:10" x14ac:dyDescent="0.35">
      <c r="A6" s="3">
        <v>2</v>
      </c>
      <c r="B6" s="7">
        <v>26</v>
      </c>
      <c r="C6" s="8">
        <f t="shared" ref="C6:C14" si="1">B6*$C$4</f>
        <v>104</v>
      </c>
      <c r="D6" s="8">
        <f t="shared" si="0"/>
        <v>65</v>
      </c>
      <c r="E6" s="8">
        <f t="shared" ref="E6:E14" si="2">B6</f>
        <v>26</v>
      </c>
      <c r="F6" s="8">
        <f t="shared" ref="F6:F14" si="3">B6*$F$4</f>
        <v>65</v>
      </c>
      <c r="G6" s="7">
        <f t="shared" ref="G6:G14" si="4">B6*$G$4</f>
        <v>65</v>
      </c>
      <c r="H6" s="8">
        <f t="shared" ref="H6:H14" si="5">B6*$H$4</f>
        <v>58.5</v>
      </c>
      <c r="I6" s="7" t="s">
        <v>8</v>
      </c>
      <c r="J6" s="7">
        <f t="shared" ref="J6:J14" si="6">B6*$J$4</f>
        <v>65</v>
      </c>
    </row>
    <row r="7" spans="1:10" x14ac:dyDescent="0.35">
      <c r="A7" s="3" t="s">
        <v>0</v>
      </c>
      <c r="B7" s="7">
        <v>20</v>
      </c>
      <c r="C7" s="8">
        <f t="shared" si="1"/>
        <v>80</v>
      </c>
      <c r="D7" s="8">
        <f t="shared" si="0"/>
        <v>50</v>
      </c>
      <c r="E7" s="8">
        <f t="shared" si="2"/>
        <v>20</v>
      </c>
      <c r="F7" s="8">
        <f t="shared" si="3"/>
        <v>50</v>
      </c>
      <c r="G7" s="7">
        <f t="shared" si="4"/>
        <v>50</v>
      </c>
      <c r="H7" s="8">
        <f t="shared" si="5"/>
        <v>45</v>
      </c>
      <c r="I7" s="7" t="s">
        <v>8</v>
      </c>
      <c r="J7" s="7">
        <f t="shared" si="6"/>
        <v>50</v>
      </c>
    </row>
    <row r="8" spans="1:10" x14ac:dyDescent="0.35">
      <c r="A8" s="3" t="s">
        <v>1</v>
      </c>
      <c r="B8" s="7">
        <v>14</v>
      </c>
      <c r="C8" s="8">
        <f t="shared" si="1"/>
        <v>56</v>
      </c>
      <c r="D8" s="8">
        <f t="shared" si="0"/>
        <v>35</v>
      </c>
      <c r="E8" s="8">
        <f t="shared" si="2"/>
        <v>14</v>
      </c>
      <c r="F8" s="8">
        <f t="shared" si="3"/>
        <v>35</v>
      </c>
      <c r="G8" s="7">
        <f t="shared" si="4"/>
        <v>35</v>
      </c>
      <c r="H8" s="8">
        <f t="shared" si="5"/>
        <v>31.5</v>
      </c>
      <c r="I8" s="7" t="s">
        <v>8</v>
      </c>
      <c r="J8" s="7">
        <f t="shared" si="6"/>
        <v>35</v>
      </c>
    </row>
    <row r="9" spans="1:10" x14ac:dyDescent="0.35">
      <c r="A9" s="3" t="s">
        <v>2</v>
      </c>
      <c r="B9" s="7">
        <v>8</v>
      </c>
      <c r="C9" s="8">
        <f t="shared" si="1"/>
        <v>32</v>
      </c>
      <c r="D9" s="8">
        <f t="shared" si="0"/>
        <v>20</v>
      </c>
      <c r="E9" s="8">
        <f t="shared" si="2"/>
        <v>8</v>
      </c>
      <c r="F9" s="8">
        <f t="shared" si="3"/>
        <v>20</v>
      </c>
      <c r="G9" s="7">
        <f t="shared" si="4"/>
        <v>20</v>
      </c>
      <c r="H9" s="8">
        <f t="shared" si="5"/>
        <v>18</v>
      </c>
      <c r="I9" s="7" t="s">
        <v>8</v>
      </c>
      <c r="J9" s="7">
        <f t="shared" si="6"/>
        <v>20</v>
      </c>
    </row>
    <row r="10" spans="1:10" x14ac:dyDescent="0.35">
      <c r="A10" s="3" t="s">
        <v>3</v>
      </c>
      <c r="B10" s="7">
        <v>4</v>
      </c>
      <c r="C10" s="8">
        <f t="shared" si="1"/>
        <v>16</v>
      </c>
      <c r="D10" s="8">
        <f t="shared" si="0"/>
        <v>10</v>
      </c>
      <c r="E10" s="8">
        <f t="shared" si="2"/>
        <v>4</v>
      </c>
      <c r="F10" s="8">
        <f t="shared" si="3"/>
        <v>10</v>
      </c>
      <c r="G10" s="7">
        <f t="shared" si="4"/>
        <v>10</v>
      </c>
      <c r="H10" s="8">
        <f t="shared" si="5"/>
        <v>9</v>
      </c>
      <c r="I10" s="7" t="s">
        <v>8</v>
      </c>
      <c r="J10" s="7">
        <f t="shared" si="6"/>
        <v>10</v>
      </c>
    </row>
    <row r="11" spans="1:10" x14ac:dyDescent="0.35">
      <c r="A11" s="3" t="s">
        <v>4</v>
      </c>
      <c r="B11" s="7">
        <v>2</v>
      </c>
      <c r="C11" s="8">
        <f t="shared" si="1"/>
        <v>8</v>
      </c>
      <c r="D11" s="8">
        <f t="shared" si="0"/>
        <v>5</v>
      </c>
      <c r="E11" s="8">
        <f t="shared" si="2"/>
        <v>2</v>
      </c>
      <c r="F11" s="8">
        <f t="shared" si="3"/>
        <v>5</v>
      </c>
      <c r="G11" s="7">
        <f t="shared" si="4"/>
        <v>5</v>
      </c>
      <c r="H11" s="8">
        <f t="shared" si="5"/>
        <v>4.5</v>
      </c>
      <c r="I11" s="7" t="s">
        <v>8</v>
      </c>
      <c r="J11" s="7">
        <f t="shared" si="6"/>
        <v>5</v>
      </c>
    </row>
    <row r="12" spans="1:10" x14ac:dyDescent="0.35">
      <c r="A12" s="3" t="s">
        <v>5</v>
      </c>
      <c r="B12" s="7">
        <v>1</v>
      </c>
      <c r="C12" s="8">
        <f t="shared" si="1"/>
        <v>4</v>
      </c>
      <c r="D12" s="8">
        <f t="shared" si="0"/>
        <v>2.5</v>
      </c>
      <c r="E12" s="8">
        <f t="shared" si="2"/>
        <v>1</v>
      </c>
      <c r="F12" s="8">
        <f t="shared" si="3"/>
        <v>2.5</v>
      </c>
      <c r="G12" s="7">
        <f t="shared" si="4"/>
        <v>2.5</v>
      </c>
      <c r="H12" s="8">
        <f t="shared" si="5"/>
        <v>2.25</v>
      </c>
      <c r="I12" s="7" t="s">
        <v>8</v>
      </c>
      <c r="J12" s="7">
        <f t="shared" si="6"/>
        <v>2.5</v>
      </c>
    </row>
    <row r="13" spans="1:10" x14ac:dyDescent="0.35">
      <c r="A13" s="3" t="s">
        <v>6</v>
      </c>
      <c r="B13" s="7">
        <v>0.5</v>
      </c>
      <c r="C13" s="8">
        <f t="shared" si="1"/>
        <v>2</v>
      </c>
      <c r="D13" s="8">
        <f t="shared" si="0"/>
        <v>1.25</v>
      </c>
      <c r="E13" s="8">
        <f t="shared" si="2"/>
        <v>0.5</v>
      </c>
      <c r="F13" s="8">
        <f t="shared" si="3"/>
        <v>1.25</v>
      </c>
      <c r="G13" s="7">
        <f t="shared" si="4"/>
        <v>1.25</v>
      </c>
      <c r="H13" s="8">
        <f t="shared" si="5"/>
        <v>1.125</v>
      </c>
      <c r="I13" s="7" t="s">
        <v>8</v>
      </c>
      <c r="J13" s="7">
        <f t="shared" si="6"/>
        <v>1.25</v>
      </c>
    </row>
    <row r="14" spans="1:10" x14ac:dyDescent="0.35">
      <c r="A14" s="3" t="s">
        <v>7</v>
      </c>
      <c r="B14" s="7">
        <v>0.25</v>
      </c>
      <c r="C14" s="8">
        <f t="shared" si="1"/>
        <v>1</v>
      </c>
      <c r="D14" s="8">
        <f t="shared" si="0"/>
        <v>0.625</v>
      </c>
      <c r="E14" s="8">
        <f t="shared" si="2"/>
        <v>0.25</v>
      </c>
      <c r="F14" s="8">
        <f t="shared" si="3"/>
        <v>0.625</v>
      </c>
      <c r="G14" s="7">
        <f t="shared" si="4"/>
        <v>0.625</v>
      </c>
      <c r="H14" s="8">
        <f t="shared" si="5"/>
        <v>0.5625</v>
      </c>
      <c r="I14" s="7" t="s">
        <v>8</v>
      </c>
      <c r="J14" s="7">
        <f t="shared" si="6"/>
        <v>0.625</v>
      </c>
    </row>
    <row r="16" spans="1:10" x14ac:dyDescent="0.35">
      <c r="A16" s="2" t="s">
        <v>97</v>
      </c>
    </row>
    <row r="17" spans="1:2" x14ac:dyDescent="0.35">
      <c r="A17" s="9"/>
      <c r="B17" s="10"/>
    </row>
    <row r="18" spans="1:2" x14ac:dyDescent="0.35">
      <c r="A18" s="9"/>
    </row>
    <row r="19" spans="1:2" x14ac:dyDescent="0.35">
      <c r="A19" s="9"/>
    </row>
    <row r="20" spans="1:2" x14ac:dyDescent="0.35">
      <c r="A20" s="9"/>
    </row>
    <row r="21" spans="1:2" x14ac:dyDescent="0.35">
      <c r="A21" s="9"/>
    </row>
    <row r="22" spans="1:2" x14ac:dyDescent="0.35">
      <c r="A22" s="9"/>
    </row>
  </sheetData>
  <pageMargins left="0.7" right="0.7" top="0.75" bottom="0.75" header="0.3" footer="0.3"/>
  <pageSetup paperSize="9" orientation="portrait" horizontalDpi="0" verticalDpi="0" r:id="rId1"/>
  <headerFooter>
    <oddHeader>&amp;CDRAFT FOR CONSULTATION</oddHeader>
    <oddFooter>&amp;CDRAFT FOR CONSULTATION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view="pageLayout" topLeftCell="A28" zoomScaleNormal="100" workbookViewId="0">
      <selection activeCell="E16" sqref="E16"/>
    </sheetView>
  </sheetViews>
  <sheetFormatPr defaultRowHeight="14.5" x14ac:dyDescent="0.35"/>
  <cols>
    <col min="1" max="1" width="14.08984375" customWidth="1"/>
    <col min="2" max="2" width="16.6328125" customWidth="1"/>
    <col min="3" max="3" width="17.453125" customWidth="1"/>
    <col min="4" max="4" width="17.1796875" customWidth="1"/>
    <col min="5" max="5" width="17.453125" customWidth="1"/>
    <col min="6" max="6" width="19.1796875" customWidth="1"/>
    <col min="7" max="7" width="17.08984375" customWidth="1"/>
    <col min="8" max="8" width="17.453125" customWidth="1"/>
    <col min="9" max="9" width="17.26953125" customWidth="1"/>
    <col min="10" max="10" width="17.6328125" customWidth="1"/>
  </cols>
  <sheetData>
    <row r="1" spans="1:10" x14ac:dyDescent="0.35">
      <c r="A1" s="12" t="s">
        <v>93</v>
      </c>
    </row>
    <row r="2" spans="1:10" ht="72.5" x14ac:dyDescent="0.35">
      <c r="A2" s="3"/>
      <c r="B2" s="4" t="s">
        <v>54</v>
      </c>
      <c r="C2" s="4" t="s">
        <v>21</v>
      </c>
      <c r="D2" s="4" t="s">
        <v>55</v>
      </c>
      <c r="E2" s="4" t="s">
        <v>56</v>
      </c>
      <c r="F2" s="4" t="s">
        <v>57</v>
      </c>
      <c r="G2" s="4" t="s">
        <v>58</v>
      </c>
      <c r="H2" s="4" t="s">
        <v>41</v>
      </c>
      <c r="I2" s="4" t="s">
        <v>59</v>
      </c>
      <c r="J2" s="4" t="s">
        <v>60</v>
      </c>
    </row>
    <row r="3" spans="1:10" x14ac:dyDescent="0.35">
      <c r="A3" s="3" t="s">
        <v>17</v>
      </c>
      <c r="B3" s="4">
        <v>1</v>
      </c>
      <c r="C3" s="4" t="s">
        <v>10</v>
      </c>
      <c r="D3" s="4"/>
      <c r="E3" s="4">
        <v>0.9</v>
      </c>
      <c r="F3" s="4">
        <v>16</v>
      </c>
      <c r="G3" s="4">
        <v>4</v>
      </c>
      <c r="H3" s="4" t="s">
        <v>10</v>
      </c>
      <c r="I3" s="4" t="s">
        <v>10</v>
      </c>
      <c r="J3" s="4">
        <v>1</v>
      </c>
    </row>
    <row r="4" spans="1:10" x14ac:dyDescent="0.35">
      <c r="A4" s="5" t="s">
        <v>9</v>
      </c>
      <c r="B4" s="6">
        <v>1</v>
      </c>
      <c r="C4" s="6">
        <v>1.5</v>
      </c>
      <c r="D4" s="6">
        <v>1.2</v>
      </c>
      <c r="E4" s="6">
        <f>0.9*D4</f>
        <v>1.08</v>
      </c>
      <c r="F4" s="6">
        <f>F3*$D$4</f>
        <v>19.2</v>
      </c>
      <c r="G4" s="6">
        <f>G3*$D$4</f>
        <v>4.8</v>
      </c>
      <c r="H4" s="6" t="s">
        <v>22</v>
      </c>
      <c r="I4" s="6" t="s">
        <v>22</v>
      </c>
      <c r="J4" s="6">
        <v>1.2</v>
      </c>
    </row>
    <row r="5" spans="1:10" x14ac:dyDescent="0.35">
      <c r="A5" s="3">
        <v>1</v>
      </c>
      <c r="B5" s="7">
        <v>32</v>
      </c>
      <c r="C5" s="8">
        <f>B5*$C$4</f>
        <v>48</v>
      </c>
      <c r="D5" s="7">
        <f>B5*$D$4</f>
        <v>38.4</v>
      </c>
      <c r="E5" s="8">
        <f>B5*$E$4</f>
        <v>34.56</v>
      </c>
      <c r="F5" s="7">
        <f>B5*$F$4</f>
        <v>614.4</v>
      </c>
      <c r="G5" s="7">
        <f>B5*$G$4</f>
        <v>153.6</v>
      </c>
      <c r="H5" s="7" t="s">
        <v>8</v>
      </c>
      <c r="I5" s="7" t="s">
        <v>8</v>
      </c>
      <c r="J5" s="7">
        <f>B5*$J$4</f>
        <v>38.4</v>
      </c>
    </row>
    <row r="6" spans="1:10" x14ac:dyDescent="0.35">
      <c r="A6" s="3">
        <v>2</v>
      </c>
      <c r="B6" s="7">
        <v>26</v>
      </c>
      <c r="C6" s="8">
        <f t="shared" ref="C6:C14" si="0">B6*$C$4</f>
        <v>39</v>
      </c>
      <c r="D6" s="7">
        <f t="shared" ref="D6:D14" si="1">B6*$D$4</f>
        <v>31.2</v>
      </c>
      <c r="E6" s="8">
        <f t="shared" ref="E6:E14" si="2">B6*$E$4</f>
        <v>28.080000000000002</v>
      </c>
      <c r="F6" s="7">
        <f t="shared" ref="F6:F14" si="3">B6*$F$4</f>
        <v>499.2</v>
      </c>
      <c r="G6" s="7">
        <f t="shared" ref="G6:G14" si="4">B6*$G$4</f>
        <v>124.8</v>
      </c>
      <c r="H6" s="7" t="s">
        <v>8</v>
      </c>
      <c r="I6" s="7" t="s">
        <v>8</v>
      </c>
      <c r="J6" s="7">
        <f t="shared" ref="J6:J14" si="5">B6*$J$4</f>
        <v>31.2</v>
      </c>
    </row>
    <row r="7" spans="1:10" x14ac:dyDescent="0.35">
      <c r="A7" s="3" t="s">
        <v>0</v>
      </c>
      <c r="B7" s="7">
        <v>20</v>
      </c>
      <c r="C7" s="8">
        <f t="shared" si="0"/>
        <v>30</v>
      </c>
      <c r="D7" s="7">
        <f t="shared" si="1"/>
        <v>24</v>
      </c>
      <c r="E7" s="8">
        <f t="shared" si="2"/>
        <v>21.6</v>
      </c>
      <c r="F7" s="7">
        <f t="shared" si="3"/>
        <v>384</v>
      </c>
      <c r="G7" s="7">
        <f t="shared" si="4"/>
        <v>96</v>
      </c>
      <c r="H7" s="7" t="s">
        <v>8</v>
      </c>
      <c r="I7" s="7" t="s">
        <v>8</v>
      </c>
      <c r="J7" s="7">
        <f t="shared" si="5"/>
        <v>24</v>
      </c>
    </row>
    <row r="8" spans="1:10" x14ac:dyDescent="0.35">
      <c r="A8" s="3" t="s">
        <v>1</v>
      </c>
      <c r="B8" s="7">
        <v>14</v>
      </c>
      <c r="C8" s="8">
        <f t="shared" si="0"/>
        <v>21</v>
      </c>
      <c r="D8" s="7">
        <f t="shared" si="1"/>
        <v>16.8</v>
      </c>
      <c r="E8" s="8">
        <f t="shared" si="2"/>
        <v>15.120000000000001</v>
      </c>
      <c r="F8" s="7">
        <f t="shared" si="3"/>
        <v>268.8</v>
      </c>
      <c r="G8" s="7">
        <f t="shared" si="4"/>
        <v>67.2</v>
      </c>
      <c r="H8" s="7" t="s">
        <v>8</v>
      </c>
      <c r="I8" s="7" t="s">
        <v>8</v>
      </c>
      <c r="J8" s="7">
        <f t="shared" si="5"/>
        <v>16.8</v>
      </c>
    </row>
    <row r="9" spans="1:10" x14ac:dyDescent="0.35">
      <c r="A9" s="3" t="s">
        <v>2</v>
      </c>
      <c r="B9" s="7">
        <v>8</v>
      </c>
      <c r="C9" s="8">
        <f t="shared" si="0"/>
        <v>12</v>
      </c>
      <c r="D9" s="7">
        <f t="shared" si="1"/>
        <v>9.6</v>
      </c>
      <c r="E9" s="8">
        <f t="shared" si="2"/>
        <v>8.64</v>
      </c>
      <c r="F9" s="7">
        <f t="shared" si="3"/>
        <v>153.6</v>
      </c>
      <c r="G9" s="7">
        <f t="shared" si="4"/>
        <v>38.4</v>
      </c>
      <c r="H9" s="7" t="s">
        <v>8</v>
      </c>
      <c r="I9" s="7" t="s">
        <v>8</v>
      </c>
      <c r="J9" s="7">
        <f t="shared" si="5"/>
        <v>9.6</v>
      </c>
    </row>
    <row r="10" spans="1:10" x14ac:dyDescent="0.35">
      <c r="A10" s="3" t="s">
        <v>3</v>
      </c>
      <c r="B10" s="7">
        <v>4</v>
      </c>
      <c r="C10" s="8">
        <f t="shared" si="0"/>
        <v>6</v>
      </c>
      <c r="D10" s="7">
        <f t="shared" si="1"/>
        <v>4.8</v>
      </c>
      <c r="E10" s="8">
        <f t="shared" si="2"/>
        <v>4.32</v>
      </c>
      <c r="F10" s="7">
        <f t="shared" si="3"/>
        <v>76.8</v>
      </c>
      <c r="G10" s="7">
        <f t="shared" si="4"/>
        <v>19.2</v>
      </c>
      <c r="H10" s="7" t="s">
        <v>8</v>
      </c>
      <c r="I10" s="7" t="s">
        <v>8</v>
      </c>
      <c r="J10" s="7">
        <f t="shared" si="5"/>
        <v>4.8</v>
      </c>
    </row>
    <row r="11" spans="1:10" x14ac:dyDescent="0.35">
      <c r="A11" s="3" t="s">
        <v>4</v>
      </c>
      <c r="B11" s="7">
        <v>2</v>
      </c>
      <c r="C11" s="8">
        <f t="shared" si="0"/>
        <v>3</v>
      </c>
      <c r="D11" s="7">
        <f t="shared" si="1"/>
        <v>2.4</v>
      </c>
      <c r="E11" s="8">
        <f t="shared" si="2"/>
        <v>2.16</v>
      </c>
      <c r="F11" s="7">
        <f t="shared" si="3"/>
        <v>38.4</v>
      </c>
      <c r="G11" s="7">
        <f t="shared" si="4"/>
        <v>9.6</v>
      </c>
      <c r="H11" s="7" t="s">
        <v>8</v>
      </c>
      <c r="I11" s="7" t="s">
        <v>8</v>
      </c>
      <c r="J11" s="7">
        <f t="shared" si="5"/>
        <v>2.4</v>
      </c>
    </row>
    <row r="12" spans="1:10" x14ac:dyDescent="0.35">
      <c r="A12" s="3" t="s">
        <v>5</v>
      </c>
      <c r="B12" s="7">
        <v>1</v>
      </c>
      <c r="C12" s="8">
        <f t="shared" si="0"/>
        <v>1.5</v>
      </c>
      <c r="D12" s="7">
        <f t="shared" si="1"/>
        <v>1.2</v>
      </c>
      <c r="E12" s="8">
        <f t="shared" si="2"/>
        <v>1.08</v>
      </c>
      <c r="F12" s="7">
        <f t="shared" si="3"/>
        <v>19.2</v>
      </c>
      <c r="G12" s="7">
        <f t="shared" si="4"/>
        <v>4.8</v>
      </c>
      <c r="H12" s="7" t="s">
        <v>8</v>
      </c>
      <c r="I12" s="7" t="s">
        <v>8</v>
      </c>
      <c r="J12" s="7">
        <f t="shared" si="5"/>
        <v>1.2</v>
      </c>
    </row>
    <row r="13" spans="1:10" x14ac:dyDescent="0.35">
      <c r="A13" s="3" t="s">
        <v>6</v>
      </c>
      <c r="B13" s="7">
        <v>0.5</v>
      </c>
      <c r="C13" s="8">
        <f t="shared" si="0"/>
        <v>0.75</v>
      </c>
      <c r="D13" s="7">
        <f t="shared" si="1"/>
        <v>0.6</v>
      </c>
      <c r="E13" s="8">
        <f t="shared" si="2"/>
        <v>0.54</v>
      </c>
      <c r="F13" s="7">
        <f t="shared" si="3"/>
        <v>9.6</v>
      </c>
      <c r="G13" s="7">
        <f t="shared" si="4"/>
        <v>2.4</v>
      </c>
      <c r="H13" s="7" t="s">
        <v>8</v>
      </c>
      <c r="I13" s="7" t="s">
        <v>8</v>
      </c>
      <c r="J13" s="7">
        <f t="shared" si="5"/>
        <v>0.6</v>
      </c>
    </row>
    <row r="14" spans="1:10" x14ac:dyDescent="0.35">
      <c r="A14" s="3" t="s">
        <v>7</v>
      </c>
      <c r="B14" s="7">
        <v>0.25</v>
      </c>
      <c r="C14" s="8">
        <f t="shared" si="0"/>
        <v>0.375</v>
      </c>
      <c r="D14" s="7">
        <f t="shared" si="1"/>
        <v>0.3</v>
      </c>
      <c r="E14" s="8">
        <f t="shared" si="2"/>
        <v>0.27</v>
      </c>
      <c r="F14" s="7">
        <f t="shared" si="3"/>
        <v>4.8</v>
      </c>
      <c r="G14" s="7">
        <f t="shared" si="4"/>
        <v>1.2</v>
      </c>
      <c r="H14" s="7" t="s">
        <v>8</v>
      </c>
      <c r="I14" s="7" t="s">
        <v>8</v>
      </c>
      <c r="J14" s="7">
        <f t="shared" si="5"/>
        <v>0.3</v>
      </c>
    </row>
    <row r="16" spans="1:10" x14ac:dyDescent="0.35">
      <c r="A16" s="2" t="s">
        <v>97</v>
      </c>
    </row>
    <row r="17" spans="1:2" x14ac:dyDescent="0.35">
      <c r="A17" s="9"/>
      <c r="B17" s="10"/>
    </row>
    <row r="18" spans="1:2" x14ac:dyDescent="0.35">
      <c r="A18" s="9"/>
    </row>
    <row r="19" spans="1:2" x14ac:dyDescent="0.35">
      <c r="A19" s="9"/>
    </row>
    <row r="20" spans="1:2" x14ac:dyDescent="0.35">
      <c r="A20" s="9"/>
    </row>
    <row r="21" spans="1:2" x14ac:dyDescent="0.35">
      <c r="A21" s="9"/>
    </row>
    <row r="22" spans="1:2" x14ac:dyDescent="0.35">
      <c r="A22" s="9"/>
    </row>
  </sheetData>
  <pageMargins left="0.7" right="0.7" top="0.75" bottom="0.75" header="0.3" footer="0.3"/>
  <pageSetup paperSize="9" orientation="portrait" horizontalDpi="0" verticalDpi="0" r:id="rId1"/>
  <headerFooter>
    <oddHeader>&amp;CDRAFT FOR CONSULTATION</oddHeader>
    <oddFooter>&amp;CDRAFT FOR CONSULTATION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view="pageLayout" topLeftCell="F25" zoomScaleNormal="100" workbookViewId="0">
      <selection activeCell="I21" sqref="I21"/>
    </sheetView>
  </sheetViews>
  <sheetFormatPr defaultRowHeight="14.5" x14ac:dyDescent="0.35"/>
  <cols>
    <col min="1" max="1" width="14.08984375" customWidth="1"/>
    <col min="2" max="5" width="16.6328125" customWidth="1"/>
    <col min="6" max="6" width="17.1796875" customWidth="1"/>
    <col min="7" max="7" width="17.453125" customWidth="1"/>
    <col min="8" max="8" width="19.1796875" customWidth="1"/>
    <col min="9" max="9" width="17.08984375" customWidth="1"/>
    <col min="10" max="10" width="17.453125" customWidth="1"/>
    <col min="11" max="11" width="17.26953125" customWidth="1"/>
    <col min="12" max="12" width="17.6328125" customWidth="1"/>
    <col min="13" max="13" width="17.1796875" customWidth="1"/>
    <col min="14" max="14" width="17.453125" customWidth="1"/>
  </cols>
  <sheetData>
    <row r="1" spans="1:14" x14ac:dyDescent="0.35">
      <c r="F1" s="12" t="s">
        <v>94</v>
      </c>
    </row>
    <row r="2" spans="1:14" ht="58" x14ac:dyDescent="0.35">
      <c r="A2" s="3"/>
      <c r="B2" s="4" t="s">
        <v>61</v>
      </c>
      <c r="C2" s="4" t="s">
        <v>27</v>
      </c>
      <c r="D2" s="4" t="s">
        <v>23</v>
      </c>
      <c r="E2" s="4" t="s">
        <v>28</v>
      </c>
      <c r="F2" s="4" t="s">
        <v>62</v>
      </c>
      <c r="G2" s="4" t="s">
        <v>63</v>
      </c>
      <c r="H2" s="4" t="s">
        <v>24</v>
      </c>
      <c r="I2" s="4" t="s">
        <v>65</v>
      </c>
      <c r="J2" s="4" t="s">
        <v>26</v>
      </c>
      <c r="K2" s="4" t="s">
        <v>66</v>
      </c>
      <c r="L2" s="4" t="s">
        <v>25</v>
      </c>
      <c r="M2" s="4" t="s">
        <v>67</v>
      </c>
      <c r="N2" s="4" t="s">
        <v>64</v>
      </c>
    </row>
    <row r="3" spans="1:14" x14ac:dyDescent="0.35">
      <c r="A3" s="3" t="s">
        <v>17</v>
      </c>
      <c r="B3" s="4">
        <v>1</v>
      </c>
      <c r="C3" s="4" t="s">
        <v>10</v>
      </c>
      <c r="D3" s="4" t="s">
        <v>10</v>
      </c>
      <c r="E3" s="4" t="s">
        <v>10</v>
      </c>
      <c r="F3" s="4" t="s">
        <v>10</v>
      </c>
      <c r="G3" s="4">
        <v>0.9</v>
      </c>
      <c r="H3" s="4">
        <v>16</v>
      </c>
      <c r="I3" s="4">
        <v>4</v>
      </c>
      <c r="J3" s="4" t="s">
        <v>10</v>
      </c>
      <c r="K3" s="4" t="s">
        <v>10</v>
      </c>
      <c r="L3" s="4">
        <v>1</v>
      </c>
      <c r="M3" s="4" t="s">
        <v>10</v>
      </c>
      <c r="N3" s="4" t="s">
        <v>10</v>
      </c>
    </row>
    <row r="4" spans="1:14" x14ac:dyDescent="0.35">
      <c r="A4" s="5" t="s">
        <v>9</v>
      </c>
      <c r="B4" s="6">
        <v>1</v>
      </c>
      <c r="C4" s="6">
        <v>16</v>
      </c>
      <c r="D4" s="6">
        <v>2</v>
      </c>
      <c r="E4" s="6">
        <v>1</v>
      </c>
      <c r="F4" s="6">
        <v>1.2</v>
      </c>
      <c r="G4" s="6">
        <f>1.2*G3</f>
        <v>1.08</v>
      </c>
      <c r="H4" s="6">
        <f>H3*$F$4</f>
        <v>19.2</v>
      </c>
      <c r="I4" s="6">
        <f>I3*$F$4</f>
        <v>4.8</v>
      </c>
      <c r="J4" s="6" t="s">
        <v>22</v>
      </c>
      <c r="K4" s="6" t="s">
        <v>22</v>
      </c>
      <c r="L4" s="6">
        <v>1.2</v>
      </c>
      <c r="M4" s="6">
        <v>1</v>
      </c>
      <c r="N4" s="6">
        <v>1.5</v>
      </c>
    </row>
    <row r="5" spans="1:14" x14ac:dyDescent="0.35">
      <c r="A5" s="3">
        <v>1</v>
      </c>
      <c r="B5" s="7">
        <v>32</v>
      </c>
      <c r="C5" s="8">
        <f>B5*$C$4</f>
        <v>512</v>
      </c>
      <c r="D5" s="8">
        <f>B5*$D$4</f>
        <v>64</v>
      </c>
      <c r="E5" s="8">
        <f>B5*$E$4</f>
        <v>32</v>
      </c>
      <c r="F5" s="7">
        <f>B5*$F$4</f>
        <v>38.4</v>
      </c>
      <c r="G5" s="8">
        <f>B5*$G$4</f>
        <v>34.56</v>
      </c>
      <c r="H5" s="7">
        <f t="shared" ref="H5:H14" si="0">B5*$H$4</f>
        <v>614.4</v>
      </c>
      <c r="I5" s="7">
        <f t="shared" ref="I5:I14" si="1">B5*$I$4</f>
        <v>153.6</v>
      </c>
      <c r="J5" s="7" t="s">
        <v>8</v>
      </c>
      <c r="K5" s="7" t="s">
        <v>8</v>
      </c>
      <c r="L5" s="7">
        <f t="shared" ref="L5:L14" si="2">B5*$L$4</f>
        <v>38.4</v>
      </c>
      <c r="M5" s="7">
        <f t="shared" ref="M5:M14" si="3">B5*$M$4</f>
        <v>32</v>
      </c>
      <c r="N5" s="8">
        <f>B5*$N$4</f>
        <v>48</v>
      </c>
    </row>
    <row r="6" spans="1:14" x14ac:dyDescent="0.35">
      <c r="A6" s="3">
        <v>2</v>
      </c>
      <c r="B6" s="7">
        <v>26</v>
      </c>
      <c r="C6" s="8">
        <f t="shared" ref="C6:C14" si="4">B6*$C$4</f>
        <v>416</v>
      </c>
      <c r="D6" s="8">
        <f t="shared" ref="D6:D14" si="5">B6*$D$4</f>
        <v>52</v>
      </c>
      <c r="E6" s="8">
        <f t="shared" ref="E6:E14" si="6">B6*$E$4</f>
        <v>26</v>
      </c>
      <c r="F6" s="7">
        <f t="shared" ref="F6:F14" si="7">B6*$F$4</f>
        <v>31.2</v>
      </c>
      <c r="G6" s="8">
        <f t="shared" ref="G6:G14" si="8">B6*$G$4</f>
        <v>28.080000000000002</v>
      </c>
      <c r="H6" s="7">
        <f t="shared" si="0"/>
        <v>499.2</v>
      </c>
      <c r="I6" s="7">
        <f t="shared" si="1"/>
        <v>124.8</v>
      </c>
      <c r="J6" s="7" t="s">
        <v>8</v>
      </c>
      <c r="K6" s="7" t="s">
        <v>8</v>
      </c>
      <c r="L6" s="7">
        <f t="shared" si="2"/>
        <v>31.2</v>
      </c>
      <c r="M6" s="7">
        <f t="shared" si="3"/>
        <v>26</v>
      </c>
      <c r="N6" s="8">
        <f t="shared" ref="N6:N14" si="9">B6*$N$4</f>
        <v>39</v>
      </c>
    </row>
    <row r="7" spans="1:14" x14ac:dyDescent="0.35">
      <c r="A7" s="3" t="s">
        <v>0</v>
      </c>
      <c r="B7" s="7">
        <v>20</v>
      </c>
      <c r="C7" s="8">
        <f t="shared" si="4"/>
        <v>320</v>
      </c>
      <c r="D7" s="8">
        <f t="shared" si="5"/>
        <v>40</v>
      </c>
      <c r="E7" s="8">
        <f t="shared" si="6"/>
        <v>20</v>
      </c>
      <c r="F7" s="7">
        <f t="shared" si="7"/>
        <v>24</v>
      </c>
      <c r="G7" s="8">
        <f t="shared" si="8"/>
        <v>21.6</v>
      </c>
      <c r="H7" s="7">
        <f t="shared" si="0"/>
        <v>384</v>
      </c>
      <c r="I7" s="7">
        <f t="shared" si="1"/>
        <v>96</v>
      </c>
      <c r="J7" s="7" t="s">
        <v>8</v>
      </c>
      <c r="K7" s="7" t="s">
        <v>8</v>
      </c>
      <c r="L7" s="7">
        <f t="shared" si="2"/>
        <v>24</v>
      </c>
      <c r="M7" s="7">
        <f t="shared" si="3"/>
        <v>20</v>
      </c>
      <c r="N7" s="8">
        <f t="shared" si="9"/>
        <v>30</v>
      </c>
    </row>
    <row r="8" spans="1:14" x14ac:dyDescent="0.35">
      <c r="A8" s="3" t="s">
        <v>1</v>
      </c>
      <c r="B8" s="7">
        <v>14</v>
      </c>
      <c r="C8" s="8">
        <f t="shared" si="4"/>
        <v>224</v>
      </c>
      <c r="D8" s="8">
        <f t="shared" si="5"/>
        <v>28</v>
      </c>
      <c r="E8" s="8">
        <f t="shared" si="6"/>
        <v>14</v>
      </c>
      <c r="F8" s="7">
        <f t="shared" si="7"/>
        <v>16.8</v>
      </c>
      <c r="G8" s="8">
        <f t="shared" si="8"/>
        <v>15.120000000000001</v>
      </c>
      <c r="H8" s="7">
        <f t="shared" si="0"/>
        <v>268.8</v>
      </c>
      <c r="I8" s="7">
        <f t="shared" si="1"/>
        <v>67.2</v>
      </c>
      <c r="J8" s="7" t="s">
        <v>8</v>
      </c>
      <c r="K8" s="7" t="s">
        <v>8</v>
      </c>
      <c r="L8" s="7">
        <f t="shared" si="2"/>
        <v>16.8</v>
      </c>
      <c r="M8" s="7">
        <f t="shared" si="3"/>
        <v>14</v>
      </c>
      <c r="N8" s="8">
        <f t="shared" si="9"/>
        <v>21</v>
      </c>
    </row>
    <row r="9" spans="1:14" x14ac:dyDescent="0.35">
      <c r="A9" s="3" t="s">
        <v>2</v>
      </c>
      <c r="B9" s="7">
        <v>8</v>
      </c>
      <c r="C9" s="8">
        <f t="shared" si="4"/>
        <v>128</v>
      </c>
      <c r="D9" s="8">
        <f t="shared" si="5"/>
        <v>16</v>
      </c>
      <c r="E9" s="8">
        <f t="shared" si="6"/>
        <v>8</v>
      </c>
      <c r="F9" s="7">
        <f t="shared" si="7"/>
        <v>9.6</v>
      </c>
      <c r="G9" s="8">
        <f t="shared" si="8"/>
        <v>8.64</v>
      </c>
      <c r="H9" s="7">
        <f t="shared" si="0"/>
        <v>153.6</v>
      </c>
      <c r="I9" s="7">
        <f t="shared" si="1"/>
        <v>38.4</v>
      </c>
      <c r="J9" s="7" t="s">
        <v>8</v>
      </c>
      <c r="K9" s="7" t="s">
        <v>8</v>
      </c>
      <c r="L9" s="7">
        <f t="shared" si="2"/>
        <v>9.6</v>
      </c>
      <c r="M9" s="7">
        <f t="shared" si="3"/>
        <v>8</v>
      </c>
      <c r="N9" s="8">
        <f t="shared" si="9"/>
        <v>12</v>
      </c>
    </row>
    <row r="10" spans="1:14" x14ac:dyDescent="0.35">
      <c r="A10" s="3" t="s">
        <v>3</v>
      </c>
      <c r="B10" s="7">
        <v>4</v>
      </c>
      <c r="C10" s="8">
        <f t="shared" si="4"/>
        <v>64</v>
      </c>
      <c r="D10" s="8">
        <f t="shared" si="5"/>
        <v>8</v>
      </c>
      <c r="E10" s="8">
        <f t="shared" si="6"/>
        <v>4</v>
      </c>
      <c r="F10" s="7">
        <f t="shared" si="7"/>
        <v>4.8</v>
      </c>
      <c r="G10" s="8">
        <f t="shared" si="8"/>
        <v>4.32</v>
      </c>
      <c r="H10" s="7">
        <f t="shared" si="0"/>
        <v>76.8</v>
      </c>
      <c r="I10" s="7">
        <f t="shared" si="1"/>
        <v>19.2</v>
      </c>
      <c r="J10" s="7" t="s">
        <v>8</v>
      </c>
      <c r="K10" s="7" t="s">
        <v>8</v>
      </c>
      <c r="L10" s="7">
        <f t="shared" si="2"/>
        <v>4.8</v>
      </c>
      <c r="M10" s="7">
        <f t="shared" si="3"/>
        <v>4</v>
      </c>
      <c r="N10" s="8">
        <f t="shared" si="9"/>
        <v>6</v>
      </c>
    </row>
    <row r="11" spans="1:14" x14ac:dyDescent="0.35">
      <c r="A11" s="3" t="s">
        <v>4</v>
      </c>
      <c r="B11" s="7">
        <v>2</v>
      </c>
      <c r="C11" s="8">
        <f t="shared" si="4"/>
        <v>32</v>
      </c>
      <c r="D11" s="8">
        <f t="shared" si="5"/>
        <v>4</v>
      </c>
      <c r="E11" s="8">
        <f t="shared" si="6"/>
        <v>2</v>
      </c>
      <c r="F11" s="7">
        <f t="shared" si="7"/>
        <v>2.4</v>
      </c>
      <c r="G11" s="8">
        <f t="shared" si="8"/>
        <v>2.16</v>
      </c>
      <c r="H11" s="7">
        <f t="shared" si="0"/>
        <v>38.4</v>
      </c>
      <c r="I11" s="7">
        <f t="shared" si="1"/>
        <v>9.6</v>
      </c>
      <c r="J11" s="7" t="s">
        <v>8</v>
      </c>
      <c r="K11" s="7" t="s">
        <v>8</v>
      </c>
      <c r="L11" s="7">
        <f t="shared" si="2"/>
        <v>2.4</v>
      </c>
      <c r="M11" s="7">
        <f t="shared" si="3"/>
        <v>2</v>
      </c>
      <c r="N11" s="8">
        <f t="shared" si="9"/>
        <v>3</v>
      </c>
    </row>
    <row r="12" spans="1:14" x14ac:dyDescent="0.35">
      <c r="A12" s="3" t="s">
        <v>5</v>
      </c>
      <c r="B12" s="7">
        <v>1</v>
      </c>
      <c r="C12" s="8">
        <f t="shared" si="4"/>
        <v>16</v>
      </c>
      <c r="D12" s="8">
        <f t="shared" si="5"/>
        <v>2</v>
      </c>
      <c r="E12" s="8">
        <f t="shared" si="6"/>
        <v>1</v>
      </c>
      <c r="F12" s="7">
        <f t="shared" si="7"/>
        <v>1.2</v>
      </c>
      <c r="G12" s="8">
        <f t="shared" si="8"/>
        <v>1.08</v>
      </c>
      <c r="H12" s="7">
        <f t="shared" si="0"/>
        <v>19.2</v>
      </c>
      <c r="I12" s="7">
        <f t="shared" si="1"/>
        <v>4.8</v>
      </c>
      <c r="J12" s="7" t="s">
        <v>8</v>
      </c>
      <c r="K12" s="7" t="s">
        <v>8</v>
      </c>
      <c r="L12" s="7">
        <f t="shared" si="2"/>
        <v>1.2</v>
      </c>
      <c r="M12" s="7">
        <f t="shared" si="3"/>
        <v>1</v>
      </c>
      <c r="N12" s="8">
        <f t="shared" si="9"/>
        <v>1.5</v>
      </c>
    </row>
    <row r="13" spans="1:14" x14ac:dyDescent="0.35">
      <c r="A13" s="3" t="s">
        <v>6</v>
      </c>
      <c r="B13" s="7">
        <v>0.5</v>
      </c>
      <c r="C13" s="8">
        <f t="shared" si="4"/>
        <v>8</v>
      </c>
      <c r="D13" s="8">
        <f t="shared" si="5"/>
        <v>1</v>
      </c>
      <c r="E13" s="8">
        <f t="shared" si="6"/>
        <v>0.5</v>
      </c>
      <c r="F13" s="7">
        <f t="shared" si="7"/>
        <v>0.6</v>
      </c>
      <c r="G13" s="8">
        <f t="shared" si="8"/>
        <v>0.54</v>
      </c>
      <c r="H13" s="7">
        <f t="shared" si="0"/>
        <v>9.6</v>
      </c>
      <c r="I13" s="7">
        <f t="shared" si="1"/>
        <v>2.4</v>
      </c>
      <c r="J13" s="7" t="s">
        <v>8</v>
      </c>
      <c r="K13" s="7" t="s">
        <v>8</v>
      </c>
      <c r="L13" s="7">
        <f t="shared" si="2"/>
        <v>0.6</v>
      </c>
      <c r="M13" s="7">
        <f t="shared" si="3"/>
        <v>0.5</v>
      </c>
      <c r="N13" s="8">
        <f t="shared" si="9"/>
        <v>0.75</v>
      </c>
    </row>
    <row r="14" spans="1:14" x14ac:dyDescent="0.35">
      <c r="A14" s="3" t="s">
        <v>7</v>
      </c>
      <c r="B14" s="7">
        <v>0.25</v>
      </c>
      <c r="C14" s="8">
        <f t="shared" si="4"/>
        <v>4</v>
      </c>
      <c r="D14" s="8">
        <f t="shared" si="5"/>
        <v>0.5</v>
      </c>
      <c r="E14" s="8">
        <f t="shared" si="6"/>
        <v>0.25</v>
      </c>
      <c r="F14" s="7">
        <f t="shared" si="7"/>
        <v>0.3</v>
      </c>
      <c r="G14" s="8">
        <f t="shared" si="8"/>
        <v>0.27</v>
      </c>
      <c r="H14" s="7">
        <f t="shared" si="0"/>
        <v>4.8</v>
      </c>
      <c r="I14" s="7">
        <f t="shared" si="1"/>
        <v>1.2</v>
      </c>
      <c r="J14" s="7" t="s">
        <v>8</v>
      </c>
      <c r="K14" s="7" t="s">
        <v>8</v>
      </c>
      <c r="L14" s="7">
        <f t="shared" si="2"/>
        <v>0.3</v>
      </c>
      <c r="M14" s="7">
        <f t="shared" si="3"/>
        <v>0.25</v>
      </c>
      <c r="N14" s="8">
        <f t="shared" si="9"/>
        <v>0.375</v>
      </c>
    </row>
    <row r="16" spans="1:14" x14ac:dyDescent="0.35">
      <c r="F16" s="2" t="s">
        <v>97</v>
      </c>
    </row>
    <row r="17" spans="1:5" x14ac:dyDescent="0.35">
      <c r="A17" s="9" t="s">
        <v>11</v>
      </c>
      <c r="B17" s="10">
        <v>1</v>
      </c>
      <c r="C17" s="10"/>
      <c r="D17" s="10"/>
      <c r="E17" s="10"/>
    </row>
    <row r="18" spans="1:5" x14ac:dyDescent="0.35">
      <c r="A18" s="9" t="s">
        <v>12</v>
      </c>
    </row>
    <row r="19" spans="1:5" x14ac:dyDescent="0.35">
      <c r="A19" s="9" t="s">
        <v>13</v>
      </c>
    </row>
    <row r="20" spans="1:5" x14ac:dyDescent="0.35">
      <c r="A20" s="9" t="s">
        <v>14</v>
      </c>
    </row>
    <row r="21" spans="1:5" x14ac:dyDescent="0.35">
      <c r="A21" s="9" t="s">
        <v>15</v>
      </c>
    </row>
    <row r="22" spans="1:5" x14ac:dyDescent="0.35">
      <c r="A22" s="9" t="s">
        <v>16</v>
      </c>
    </row>
  </sheetData>
  <pageMargins left="0.7" right="0.7" top="0.75" bottom="0.75" header="0.3" footer="0.3"/>
  <pageSetup paperSize="9" orientation="portrait" horizontalDpi="0" verticalDpi="0" r:id="rId1"/>
  <headerFooter>
    <oddHeader>&amp;CDRAFT FOR CONSULTATION</oddHeader>
    <oddFooter>&amp;CDRAFT FOR CONSULTATION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2"/>
  <sheetViews>
    <sheetView view="pageLayout" topLeftCell="J22" zoomScaleNormal="100" workbookViewId="0">
      <selection activeCell="N19" sqref="N19"/>
    </sheetView>
  </sheetViews>
  <sheetFormatPr defaultRowHeight="14.5" x14ac:dyDescent="0.35"/>
  <cols>
    <col min="1" max="1" width="14.08984375" customWidth="1"/>
    <col min="2" max="5" width="16.6328125" customWidth="1"/>
    <col min="6" max="6" width="17.1796875" customWidth="1"/>
    <col min="7" max="7" width="17.453125" customWidth="1"/>
    <col min="8" max="8" width="19.1796875" customWidth="1"/>
    <col min="9" max="9" width="17.08984375" customWidth="1"/>
    <col min="10" max="10" width="17.453125" customWidth="1"/>
    <col min="11" max="11" width="17.26953125" customWidth="1"/>
    <col min="12" max="12" width="17.6328125" customWidth="1"/>
    <col min="13" max="16" width="16.6328125" customWidth="1"/>
    <col min="17" max="17" width="17.1796875" customWidth="1"/>
    <col min="18" max="18" width="17.453125" customWidth="1"/>
  </cols>
  <sheetData>
    <row r="1" spans="1:18" x14ac:dyDescent="0.35">
      <c r="J1" s="12" t="s">
        <v>95</v>
      </c>
    </row>
    <row r="2" spans="1:18" ht="58" x14ac:dyDescent="0.35">
      <c r="A2" s="3"/>
      <c r="B2" s="4" t="s">
        <v>68</v>
      </c>
      <c r="C2" s="4" t="s">
        <v>29</v>
      </c>
      <c r="D2" s="4" t="s">
        <v>30</v>
      </c>
      <c r="E2" s="4" t="s">
        <v>31</v>
      </c>
      <c r="F2" s="4" t="s">
        <v>70</v>
      </c>
      <c r="G2" s="4" t="s">
        <v>69</v>
      </c>
      <c r="H2" s="4" t="s">
        <v>71</v>
      </c>
      <c r="I2" s="4" t="s">
        <v>72</v>
      </c>
      <c r="J2" s="4" t="s">
        <v>35</v>
      </c>
      <c r="K2" s="4" t="s">
        <v>73</v>
      </c>
      <c r="L2" s="4" t="s">
        <v>36</v>
      </c>
      <c r="M2" s="4" t="s">
        <v>74</v>
      </c>
      <c r="N2" s="4" t="s">
        <v>32</v>
      </c>
      <c r="O2" s="4" t="s">
        <v>33</v>
      </c>
      <c r="P2" s="4" t="s">
        <v>34</v>
      </c>
      <c r="Q2" s="4" t="s">
        <v>75</v>
      </c>
      <c r="R2" s="4" t="s">
        <v>76</v>
      </c>
    </row>
    <row r="3" spans="1:18" x14ac:dyDescent="0.35">
      <c r="A3" s="3" t="s">
        <v>17</v>
      </c>
      <c r="B3" s="4">
        <v>1</v>
      </c>
      <c r="C3" s="4" t="s">
        <v>10</v>
      </c>
      <c r="D3" s="4" t="s">
        <v>10</v>
      </c>
      <c r="E3" s="4" t="s">
        <v>10</v>
      </c>
      <c r="F3" s="4" t="s">
        <v>10</v>
      </c>
      <c r="G3" s="4">
        <v>0.9</v>
      </c>
      <c r="H3" s="4">
        <v>16</v>
      </c>
      <c r="I3" s="4">
        <v>4</v>
      </c>
      <c r="J3" s="4" t="s">
        <v>10</v>
      </c>
      <c r="K3" s="4" t="s">
        <v>10</v>
      </c>
      <c r="L3" s="4">
        <v>1</v>
      </c>
      <c r="M3" s="4">
        <v>1</v>
      </c>
      <c r="N3" s="4" t="s">
        <v>10</v>
      </c>
      <c r="O3" s="4" t="s">
        <v>10</v>
      </c>
      <c r="P3" s="4" t="s">
        <v>10</v>
      </c>
      <c r="Q3" s="4" t="s">
        <v>10</v>
      </c>
      <c r="R3" s="4" t="s">
        <v>10</v>
      </c>
    </row>
    <row r="4" spans="1:18" x14ac:dyDescent="0.35">
      <c r="A4" s="5" t="s">
        <v>9</v>
      </c>
      <c r="B4" s="6">
        <v>1</v>
      </c>
      <c r="C4" s="6">
        <v>16</v>
      </c>
      <c r="D4" s="6">
        <v>2</v>
      </c>
      <c r="E4" s="6">
        <v>1</v>
      </c>
      <c r="F4" s="6">
        <v>1.5</v>
      </c>
      <c r="G4" s="6">
        <f>F4*G3</f>
        <v>1.35</v>
      </c>
      <c r="H4" s="6">
        <f>H3*$F$4</f>
        <v>24</v>
      </c>
      <c r="I4" s="6">
        <f>I3*$F$4</f>
        <v>6</v>
      </c>
      <c r="J4" s="6" t="s">
        <v>37</v>
      </c>
      <c r="K4" s="6" t="s">
        <v>37</v>
      </c>
      <c r="L4" s="6">
        <v>1.5</v>
      </c>
      <c r="M4" s="6">
        <v>1.2</v>
      </c>
      <c r="N4" s="6">
        <f>16*1.2</f>
        <v>19.2</v>
      </c>
      <c r="O4" s="6">
        <f>D4*1.2</f>
        <v>2.4</v>
      </c>
      <c r="P4" s="6">
        <v>1.2</v>
      </c>
      <c r="Q4" s="6">
        <v>1.2</v>
      </c>
      <c r="R4" s="6">
        <v>1.5</v>
      </c>
    </row>
    <row r="5" spans="1:18" x14ac:dyDescent="0.35">
      <c r="A5" s="3">
        <v>1</v>
      </c>
      <c r="B5" s="7">
        <v>32</v>
      </c>
      <c r="C5" s="8">
        <f>B5*$C$4</f>
        <v>512</v>
      </c>
      <c r="D5" s="8">
        <f>B5*$D$4</f>
        <v>64</v>
      </c>
      <c r="E5" s="8">
        <f>B5*$E$4</f>
        <v>32</v>
      </c>
      <c r="F5" s="7">
        <f>B5*$F$4</f>
        <v>48</v>
      </c>
      <c r="G5" s="8">
        <f>B5*$G$4</f>
        <v>43.2</v>
      </c>
      <c r="H5" s="7">
        <f t="shared" ref="H5:H14" si="0">B5*$H$4</f>
        <v>768</v>
      </c>
      <c r="I5" s="7">
        <f t="shared" ref="I5:I14" si="1">B5*$I$4</f>
        <v>192</v>
      </c>
      <c r="J5" s="7" t="s">
        <v>8</v>
      </c>
      <c r="K5" s="7" t="s">
        <v>8</v>
      </c>
      <c r="L5" s="7">
        <f t="shared" ref="L5:L14" si="2">B5*$L$4</f>
        <v>48</v>
      </c>
      <c r="M5" s="7">
        <f>B5*$M$4</f>
        <v>38.4</v>
      </c>
      <c r="N5" s="8">
        <f>M5*$N$4</f>
        <v>737.28</v>
      </c>
      <c r="O5" s="8">
        <f>B5*$O$4</f>
        <v>76.8</v>
      </c>
      <c r="P5" s="8">
        <f>B5*$P$4</f>
        <v>38.4</v>
      </c>
      <c r="Q5" s="7">
        <f t="shared" ref="Q5:Q14" si="3">B5*$Q$4</f>
        <v>38.4</v>
      </c>
      <c r="R5" s="8">
        <f>B5*$R$4</f>
        <v>48</v>
      </c>
    </row>
    <row r="6" spans="1:18" x14ac:dyDescent="0.35">
      <c r="A6" s="3">
        <v>2</v>
      </c>
      <c r="B6" s="7">
        <v>26</v>
      </c>
      <c r="C6" s="8">
        <f t="shared" ref="C6:C14" si="4">B6*$C$4</f>
        <v>416</v>
      </c>
      <c r="D6" s="8">
        <f t="shared" ref="D6:D14" si="5">B6*$D$4</f>
        <v>52</v>
      </c>
      <c r="E6" s="8">
        <f t="shared" ref="E6:E14" si="6">B6*$E$4</f>
        <v>26</v>
      </c>
      <c r="F6" s="7">
        <f t="shared" ref="F6:F14" si="7">B6*$F$4</f>
        <v>39</v>
      </c>
      <c r="G6" s="8">
        <f t="shared" ref="G6:G14" si="8">B6*$G$4</f>
        <v>35.1</v>
      </c>
      <c r="H6" s="7">
        <f t="shared" si="0"/>
        <v>624</v>
      </c>
      <c r="I6" s="7">
        <f t="shared" si="1"/>
        <v>156</v>
      </c>
      <c r="J6" s="7" t="s">
        <v>8</v>
      </c>
      <c r="K6" s="7" t="s">
        <v>8</v>
      </c>
      <c r="L6" s="7">
        <f t="shared" si="2"/>
        <v>39</v>
      </c>
      <c r="M6" s="7">
        <f t="shared" ref="M6:M14" si="9">B6*$M$4</f>
        <v>31.2</v>
      </c>
      <c r="N6" s="8">
        <f t="shared" ref="N6:N14" si="10">M6*$N$4</f>
        <v>599.04</v>
      </c>
      <c r="O6" s="8">
        <f t="shared" ref="O6:O14" si="11">B6*$O$4</f>
        <v>62.4</v>
      </c>
      <c r="P6" s="8">
        <f t="shared" ref="P6:P14" si="12">B6*$P$4</f>
        <v>31.2</v>
      </c>
      <c r="Q6" s="7">
        <f t="shared" si="3"/>
        <v>31.2</v>
      </c>
      <c r="R6" s="8">
        <f t="shared" ref="R6:R14" si="13">B6*$R$4</f>
        <v>39</v>
      </c>
    </row>
    <row r="7" spans="1:18" x14ac:dyDescent="0.35">
      <c r="A7" s="3" t="s">
        <v>0</v>
      </c>
      <c r="B7" s="7">
        <v>20</v>
      </c>
      <c r="C7" s="8">
        <f t="shared" si="4"/>
        <v>320</v>
      </c>
      <c r="D7" s="8">
        <f t="shared" si="5"/>
        <v>40</v>
      </c>
      <c r="E7" s="8">
        <f t="shared" si="6"/>
        <v>20</v>
      </c>
      <c r="F7" s="7">
        <f t="shared" si="7"/>
        <v>30</v>
      </c>
      <c r="G7" s="8">
        <f t="shared" si="8"/>
        <v>27</v>
      </c>
      <c r="H7" s="7">
        <f t="shared" si="0"/>
        <v>480</v>
      </c>
      <c r="I7" s="7">
        <f t="shared" si="1"/>
        <v>120</v>
      </c>
      <c r="J7" s="7" t="s">
        <v>8</v>
      </c>
      <c r="K7" s="7" t="s">
        <v>8</v>
      </c>
      <c r="L7" s="7">
        <f t="shared" si="2"/>
        <v>30</v>
      </c>
      <c r="M7" s="7">
        <f t="shared" si="9"/>
        <v>24</v>
      </c>
      <c r="N7" s="8">
        <f t="shared" si="10"/>
        <v>460.79999999999995</v>
      </c>
      <c r="O7" s="8">
        <f t="shared" si="11"/>
        <v>48</v>
      </c>
      <c r="P7" s="8">
        <f t="shared" si="12"/>
        <v>24</v>
      </c>
      <c r="Q7" s="7">
        <f t="shared" si="3"/>
        <v>24</v>
      </c>
      <c r="R7" s="8">
        <f t="shared" si="13"/>
        <v>30</v>
      </c>
    </row>
    <row r="8" spans="1:18" x14ac:dyDescent="0.35">
      <c r="A8" s="3" t="s">
        <v>1</v>
      </c>
      <c r="B8" s="7">
        <v>14</v>
      </c>
      <c r="C8" s="8">
        <f t="shared" si="4"/>
        <v>224</v>
      </c>
      <c r="D8" s="8">
        <f t="shared" si="5"/>
        <v>28</v>
      </c>
      <c r="E8" s="8">
        <f t="shared" si="6"/>
        <v>14</v>
      </c>
      <c r="F8" s="7">
        <f t="shared" si="7"/>
        <v>21</v>
      </c>
      <c r="G8" s="8">
        <f t="shared" si="8"/>
        <v>18.900000000000002</v>
      </c>
      <c r="H8" s="7">
        <f t="shared" si="0"/>
        <v>336</v>
      </c>
      <c r="I8" s="7">
        <f t="shared" si="1"/>
        <v>84</v>
      </c>
      <c r="J8" s="7" t="s">
        <v>8</v>
      </c>
      <c r="K8" s="7" t="s">
        <v>8</v>
      </c>
      <c r="L8" s="7">
        <f t="shared" si="2"/>
        <v>21</v>
      </c>
      <c r="M8" s="7">
        <f t="shared" si="9"/>
        <v>16.8</v>
      </c>
      <c r="N8" s="8">
        <f t="shared" si="10"/>
        <v>322.56</v>
      </c>
      <c r="O8" s="8">
        <f t="shared" si="11"/>
        <v>33.6</v>
      </c>
      <c r="P8" s="8">
        <f t="shared" si="12"/>
        <v>16.8</v>
      </c>
      <c r="Q8" s="7">
        <f t="shared" si="3"/>
        <v>16.8</v>
      </c>
      <c r="R8" s="8">
        <f t="shared" si="13"/>
        <v>21</v>
      </c>
    </row>
    <row r="9" spans="1:18" x14ac:dyDescent="0.35">
      <c r="A9" s="3" t="s">
        <v>2</v>
      </c>
      <c r="B9" s="7">
        <v>8</v>
      </c>
      <c r="C9" s="8">
        <f t="shared" si="4"/>
        <v>128</v>
      </c>
      <c r="D9" s="8">
        <f t="shared" si="5"/>
        <v>16</v>
      </c>
      <c r="E9" s="8">
        <f t="shared" si="6"/>
        <v>8</v>
      </c>
      <c r="F9" s="7">
        <f t="shared" si="7"/>
        <v>12</v>
      </c>
      <c r="G9" s="8">
        <f t="shared" si="8"/>
        <v>10.8</v>
      </c>
      <c r="H9" s="7">
        <f t="shared" si="0"/>
        <v>192</v>
      </c>
      <c r="I9" s="7">
        <f t="shared" si="1"/>
        <v>48</v>
      </c>
      <c r="J9" s="7" t="s">
        <v>8</v>
      </c>
      <c r="K9" s="7" t="s">
        <v>8</v>
      </c>
      <c r="L9" s="7">
        <f t="shared" si="2"/>
        <v>12</v>
      </c>
      <c r="M9" s="7">
        <f t="shared" si="9"/>
        <v>9.6</v>
      </c>
      <c r="N9" s="8">
        <f t="shared" si="10"/>
        <v>184.32</v>
      </c>
      <c r="O9" s="8">
        <f>B9*$O$4</f>
        <v>19.2</v>
      </c>
      <c r="P9" s="8">
        <f t="shared" si="12"/>
        <v>9.6</v>
      </c>
      <c r="Q9" s="7">
        <f t="shared" si="3"/>
        <v>9.6</v>
      </c>
      <c r="R9" s="8">
        <f t="shared" si="13"/>
        <v>12</v>
      </c>
    </row>
    <row r="10" spans="1:18" x14ac:dyDescent="0.35">
      <c r="A10" s="3" t="s">
        <v>3</v>
      </c>
      <c r="B10" s="7">
        <v>4</v>
      </c>
      <c r="C10" s="8">
        <f t="shared" si="4"/>
        <v>64</v>
      </c>
      <c r="D10" s="8">
        <f t="shared" si="5"/>
        <v>8</v>
      </c>
      <c r="E10" s="8">
        <f t="shared" si="6"/>
        <v>4</v>
      </c>
      <c r="F10" s="7">
        <f t="shared" si="7"/>
        <v>6</v>
      </c>
      <c r="G10" s="8">
        <f t="shared" si="8"/>
        <v>5.4</v>
      </c>
      <c r="H10" s="7">
        <f t="shared" si="0"/>
        <v>96</v>
      </c>
      <c r="I10" s="7">
        <f t="shared" si="1"/>
        <v>24</v>
      </c>
      <c r="J10" s="7" t="s">
        <v>8</v>
      </c>
      <c r="K10" s="7" t="s">
        <v>8</v>
      </c>
      <c r="L10" s="7">
        <f t="shared" si="2"/>
        <v>6</v>
      </c>
      <c r="M10" s="7">
        <f t="shared" si="9"/>
        <v>4.8</v>
      </c>
      <c r="N10" s="8">
        <f t="shared" si="10"/>
        <v>92.16</v>
      </c>
      <c r="O10" s="8">
        <f t="shared" si="11"/>
        <v>9.6</v>
      </c>
      <c r="P10" s="8">
        <f t="shared" si="12"/>
        <v>4.8</v>
      </c>
      <c r="Q10" s="7">
        <f t="shared" si="3"/>
        <v>4.8</v>
      </c>
      <c r="R10" s="8">
        <f t="shared" si="13"/>
        <v>6</v>
      </c>
    </row>
    <row r="11" spans="1:18" x14ac:dyDescent="0.35">
      <c r="A11" s="3" t="s">
        <v>4</v>
      </c>
      <c r="B11" s="7">
        <v>2</v>
      </c>
      <c r="C11" s="8">
        <f t="shared" si="4"/>
        <v>32</v>
      </c>
      <c r="D11" s="8">
        <f t="shared" si="5"/>
        <v>4</v>
      </c>
      <c r="E11" s="8">
        <f t="shared" si="6"/>
        <v>2</v>
      </c>
      <c r="F11" s="7">
        <f t="shared" si="7"/>
        <v>3</v>
      </c>
      <c r="G11" s="8">
        <f t="shared" si="8"/>
        <v>2.7</v>
      </c>
      <c r="H11" s="7">
        <f t="shared" si="0"/>
        <v>48</v>
      </c>
      <c r="I11" s="7">
        <f t="shared" si="1"/>
        <v>12</v>
      </c>
      <c r="J11" s="7" t="s">
        <v>8</v>
      </c>
      <c r="K11" s="7" t="s">
        <v>8</v>
      </c>
      <c r="L11" s="7">
        <f t="shared" si="2"/>
        <v>3</v>
      </c>
      <c r="M11" s="7">
        <f t="shared" si="9"/>
        <v>2.4</v>
      </c>
      <c r="N11" s="8">
        <f t="shared" si="10"/>
        <v>46.08</v>
      </c>
      <c r="O11" s="8">
        <f t="shared" si="11"/>
        <v>4.8</v>
      </c>
      <c r="P11" s="8">
        <f t="shared" si="12"/>
        <v>2.4</v>
      </c>
      <c r="Q11" s="7">
        <f t="shared" si="3"/>
        <v>2.4</v>
      </c>
      <c r="R11" s="8">
        <f t="shared" si="13"/>
        <v>3</v>
      </c>
    </row>
    <row r="12" spans="1:18" x14ac:dyDescent="0.35">
      <c r="A12" s="3" t="s">
        <v>5</v>
      </c>
      <c r="B12" s="7">
        <v>1</v>
      </c>
      <c r="C12" s="8">
        <f t="shared" si="4"/>
        <v>16</v>
      </c>
      <c r="D12" s="8">
        <f t="shared" si="5"/>
        <v>2</v>
      </c>
      <c r="E12" s="8">
        <f t="shared" si="6"/>
        <v>1</v>
      </c>
      <c r="F12" s="7">
        <f t="shared" si="7"/>
        <v>1.5</v>
      </c>
      <c r="G12" s="8">
        <f t="shared" si="8"/>
        <v>1.35</v>
      </c>
      <c r="H12" s="7">
        <f t="shared" si="0"/>
        <v>24</v>
      </c>
      <c r="I12" s="7">
        <f t="shared" si="1"/>
        <v>6</v>
      </c>
      <c r="J12" s="7" t="s">
        <v>8</v>
      </c>
      <c r="K12" s="7" t="s">
        <v>8</v>
      </c>
      <c r="L12" s="7">
        <f t="shared" si="2"/>
        <v>1.5</v>
      </c>
      <c r="M12" s="7">
        <f t="shared" si="9"/>
        <v>1.2</v>
      </c>
      <c r="N12" s="8">
        <f t="shared" si="10"/>
        <v>23.04</v>
      </c>
      <c r="O12" s="8">
        <f t="shared" si="11"/>
        <v>2.4</v>
      </c>
      <c r="P12" s="8">
        <f t="shared" si="12"/>
        <v>1.2</v>
      </c>
      <c r="Q12" s="7">
        <f t="shared" si="3"/>
        <v>1.2</v>
      </c>
      <c r="R12" s="8">
        <f t="shared" si="13"/>
        <v>1.5</v>
      </c>
    </row>
    <row r="13" spans="1:18" x14ac:dyDescent="0.35">
      <c r="A13" s="3" t="s">
        <v>6</v>
      </c>
      <c r="B13" s="7">
        <v>0.5</v>
      </c>
      <c r="C13" s="8">
        <f t="shared" si="4"/>
        <v>8</v>
      </c>
      <c r="D13" s="8">
        <f t="shared" si="5"/>
        <v>1</v>
      </c>
      <c r="E13" s="8">
        <f t="shared" si="6"/>
        <v>0.5</v>
      </c>
      <c r="F13" s="7">
        <f t="shared" si="7"/>
        <v>0.75</v>
      </c>
      <c r="G13" s="8">
        <f t="shared" si="8"/>
        <v>0.67500000000000004</v>
      </c>
      <c r="H13" s="7">
        <f t="shared" si="0"/>
        <v>12</v>
      </c>
      <c r="I13" s="7">
        <f t="shared" si="1"/>
        <v>3</v>
      </c>
      <c r="J13" s="7" t="s">
        <v>8</v>
      </c>
      <c r="K13" s="7" t="s">
        <v>8</v>
      </c>
      <c r="L13" s="7">
        <f t="shared" si="2"/>
        <v>0.75</v>
      </c>
      <c r="M13" s="7">
        <f t="shared" si="9"/>
        <v>0.6</v>
      </c>
      <c r="N13" s="8">
        <f t="shared" si="10"/>
        <v>11.52</v>
      </c>
      <c r="O13" s="8">
        <f t="shared" si="11"/>
        <v>1.2</v>
      </c>
      <c r="P13" s="8">
        <f t="shared" si="12"/>
        <v>0.6</v>
      </c>
      <c r="Q13" s="7">
        <f t="shared" si="3"/>
        <v>0.6</v>
      </c>
      <c r="R13" s="8">
        <f t="shared" si="13"/>
        <v>0.75</v>
      </c>
    </row>
    <row r="14" spans="1:18" x14ac:dyDescent="0.35">
      <c r="A14" s="3" t="s">
        <v>7</v>
      </c>
      <c r="B14" s="7">
        <v>0.25</v>
      </c>
      <c r="C14" s="8">
        <f t="shared" si="4"/>
        <v>4</v>
      </c>
      <c r="D14" s="8">
        <f t="shared" si="5"/>
        <v>0.5</v>
      </c>
      <c r="E14" s="8">
        <f t="shared" si="6"/>
        <v>0.25</v>
      </c>
      <c r="F14" s="7">
        <f t="shared" si="7"/>
        <v>0.375</v>
      </c>
      <c r="G14" s="8">
        <f t="shared" si="8"/>
        <v>0.33750000000000002</v>
      </c>
      <c r="H14" s="7">
        <f t="shared" si="0"/>
        <v>6</v>
      </c>
      <c r="I14" s="7">
        <f t="shared" si="1"/>
        <v>1.5</v>
      </c>
      <c r="J14" s="7" t="s">
        <v>8</v>
      </c>
      <c r="K14" s="7" t="s">
        <v>8</v>
      </c>
      <c r="L14" s="7">
        <f t="shared" si="2"/>
        <v>0.375</v>
      </c>
      <c r="M14" s="7">
        <f t="shared" si="9"/>
        <v>0.3</v>
      </c>
      <c r="N14" s="8">
        <f t="shared" si="10"/>
        <v>5.76</v>
      </c>
      <c r="O14" s="8">
        <f t="shared" si="11"/>
        <v>0.6</v>
      </c>
      <c r="P14" s="8">
        <f t="shared" si="12"/>
        <v>0.3</v>
      </c>
      <c r="Q14" s="7">
        <f t="shared" si="3"/>
        <v>0.3</v>
      </c>
      <c r="R14" s="8">
        <f t="shared" si="13"/>
        <v>0.375</v>
      </c>
    </row>
    <row r="16" spans="1:18" x14ac:dyDescent="0.35">
      <c r="J16" s="2" t="s">
        <v>97</v>
      </c>
    </row>
    <row r="17" spans="1:16" x14ac:dyDescent="0.35">
      <c r="A17" s="9" t="s">
        <v>11</v>
      </c>
      <c r="B17" s="10">
        <v>1</v>
      </c>
      <c r="C17" s="10"/>
      <c r="D17" s="10"/>
      <c r="E17" s="10"/>
      <c r="M17" s="10"/>
      <c r="N17" s="10"/>
      <c r="O17" s="10"/>
      <c r="P17" s="10"/>
    </row>
    <row r="18" spans="1:16" x14ac:dyDescent="0.35">
      <c r="A18" s="9" t="s">
        <v>12</v>
      </c>
    </row>
    <row r="19" spans="1:16" x14ac:dyDescent="0.35">
      <c r="A19" s="9" t="s">
        <v>13</v>
      </c>
    </row>
    <row r="20" spans="1:16" x14ac:dyDescent="0.35">
      <c r="A20" s="9" t="s">
        <v>14</v>
      </c>
    </row>
    <row r="21" spans="1:16" x14ac:dyDescent="0.35">
      <c r="A21" s="9" t="s">
        <v>15</v>
      </c>
    </row>
    <row r="22" spans="1:16" x14ac:dyDescent="0.35">
      <c r="A22" s="9" t="s">
        <v>16</v>
      </c>
    </row>
  </sheetData>
  <pageMargins left="0.7" right="0.7" top="0.75" bottom="0.75" header="0.3" footer="0.3"/>
  <pageSetup paperSize="9" orientation="portrait" horizontalDpi="0" verticalDpi="0" r:id="rId1"/>
  <headerFooter>
    <oddHeader>&amp;CDRAFT FOR CONSULTATION</oddHeader>
    <oddFooter>&amp;CDRAFT FOR CONSULTATION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7"/>
  <sheetViews>
    <sheetView view="pageLayout" topLeftCell="A28" zoomScaleNormal="100" workbookViewId="0">
      <selection activeCell="E19" sqref="E19"/>
    </sheetView>
  </sheetViews>
  <sheetFormatPr defaultRowHeight="14.5" x14ac:dyDescent="0.35"/>
  <cols>
    <col min="1" max="1" width="14.08984375" customWidth="1"/>
    <col min="2" max="10" width="16.6328125" customWidth="1"/>
    <col min="11" max="11" width="17.1796875" customWidth="1"/>
    <col min="12" max="12" width="17.453125" customWidth="1"/>
  </cols>
  <sheetData>
    <row r="1" spans="1:12" x14ac:dyDescent="0.35">
      <c r="A1" s="12" t="s">
        <v>96</v>
      </c>
    </row>
    <row r="2" spans="1:12" ht="58" x14ac:dyDescent="0.35">
      <c r="A2" s="3"/>
      <c r="B2" s="4" t="s">
        <v>38</v>
      </c>
      <c r="C2" s="4" t="s">
        <v>77</v>
      </c>
      <c r="D2" s="4" t="s">
        <v>78</v>
      </c>
      <c r="E2" s="4" t="s">
        <v>79</v>
      </c>
      <c r="F2" s="4" t="s">
        <v>80</v>
      </c>
      <c r="G2" s="4" t="s">
        <v>86</v>
      </c>
      <c r="H2" s="4" t="s">
        <v>81</v>
      </c>
      <c r="I2" s="4" t="s">
        <v>82</v>
      </c>
      <c r="J2" s="4" t="s">
        <v>83</v>
      </c>
      <c r="K2" s="4" t="s">
        <v>84</v>
      </c>
      <c r="L2" s="4" t="s">
        <v>85</v>
      </c>
    </row>
    <row r="3" spans="1:12" x14ac:dyDescent="0.35">
      <c r="A3" s="3" t="s">
        <v>17</v>
      </c>
      <c r="B3" s="4">
        <v>1</v>
      </c>
      <c r="C3" s="4">
        <v>1</v>
      </c>
      <c r="D3" s="4" t="s">
        <v>10</v>
      </c>
      <c r="E3" s="4" t="s">
        <v>10</v>
      </c>
      <c r="F3" s="4" t="s">
        <v>10</v>
      </c>
      <c r="G3" s="4">
        <v>1</v>
      </c>
      <c r="H3" s="4" t="s">
        <v>10</v>
      </c>
      <c r="I3" s="4" t="s">
        <v>10</v>
      </c>
      <c r="J3" s="4" t="s">
        <v>10</v>
      </c>
      <c r="K3" s="4" t="s">
        <v>10</v>
      </c>
      <c r="L3" s="4" t="s">
        <v>10</v>
      </c>
    </row>
    <row r="4" spans="1:12" x14ac:dyDescent="0.35">
      <c r="A4" s="5" t="s">
        <v>9</v>
      </c>
      <c r="B4" s="6">
        <v>1</v>
      </c>
      <c r="C4" s="6">
        <v>1.2</v>
      </c>
      <c r="D4" s="6">
        <f>16*1.2</f>
        <v>19.2</v>
      </c>
      <c r="E4" s="6">
        <f>2*1.2</f>
        <v>2.4</v>
      </c>
      <c r="F4" s="6">
        <v>1.2</v>
      </c>
      <c r="G4" s="6">
        <v>1.5</v>
      </c>
      <c r="H4" s="6">
        <f>16*1.5</f>
        <v>24</v>
      </c>
      <c r="I4" s="6">
        <f>E4*1.2</f>
        <v>2.88</v>
      </c>
      <c r="J4" s="6">
        <v>1.5</v>
      </c>
      <c r="K4" s="6">
        <v>1.5</v>
      </c>
      <c r="L4" s="6">
        <f>1.5*1.2</f>
        <v>1.7999999999999998</v>
      </c>
    </row>
    <row r="5" spans="1:12" x14ac:dyDescent="0.35">
      <c r="A5" s="3">
        <v>1</v>
      </c>
      <c r="B5" s="7">
        <v>32</v>
      </c>
      <c r="C5" s="7">
        <v>32</v>
      </c>
      <c r="D5" s="8">
        <f>B5*$D$4</f>
        <v>614.4</v>
      </c>
      <c r="E5" s="8">
        <f>B5*$E$4</f>
        <v>76.8</v>
      </c>
      <c r="F5" s="8">
        <f>B5*$F$4</f>
        <v>38.4</v>
      </c>
      <c r="G5" s="7">
        <f t="shared" ref="G5:G14" si="0">B5*$G$4</f>
        <v>48</v>
      </c>
      <c r="H5" s="8">
        <f>B5*$H$4</f>
        <v>768</v>
      </c>
      <c r="I5" s="8">
        <f>B5*$I$4</f>
        <v>92.16</v>
      </c>
      <c r="J5" s="8">
        <f>B5*$J$4</f>
        <v>48</v>
      </c>
      <c r="K5" s="7">
        <f t="shared" ref="K5:K14" si="1">B5*$K$4</f>
        <v>48</v>
      </c>
      <c r="L5" s="8">
        <f>B5*$L$4</f>
        <v>57.599999999999994</v>
      </c>
    </row>
    <row r="6" spans="1:12" x14ac:dyDescent="0.35">
      <c r="A6" s="3">
        <v>2</v>
      </c>
      <c r="B6" s="7">
        <v>26</v>
      </c>
      <c r="C6" s="7">
        <v>26</v>
      </c>
      <c r="D6" s="8">
        <f t="shared" ref="D6:D14" si="2">B6*$D$4</f>
        <v>499.2</v>
      </c>
      <c r="E6" s="8">
        <f t="shared" ref="E6:E14" si="3">B6*$E$4</f>
        <v>62.4</v>
      </c>
      <c r="F6" s="8">
        <f t="shared" ref="F6:F14" si="4">B6*$F$4</f>
        <v>31.2</v>
      </c>
      <c r="G6" s="7">
        <f t="shared" si="0"/>
        <v>39</v>
      </c>
      <c r="H6" s="8">
        <f t="shared" ref="H6:H14" si="5">B6*$H$4</f>
        <v>624</v>
      </c>
      <c r="I6" s="8">
        <f t="shared" ref="I6:I14" si="6">B6*$I$4</f>
        <v>74.88</v>
      </c>
      <c r="J6" s="8">
        <f t="shared" ref="J6:J14" si="7">B6*$J$4</f>
        <v>39</v>
      </c>
      <c r="K6" s="7">
        <f t="shared" si="1"/>
        <v>39</v>
      </c>
      <c r="L6" s="8">
        <f t="shared" ref="L6:L14" si="8">B6*$L$4</f>
        <v>46.8</v>
      </c>
    </row>
    <row r="7" spans="1:12" x14ac:dyDescent="0.35">
      <c r="A7" s="3" t="s">
        <v>0</v>
      </c>
      <c r="B7" s="7">
        <v>20</v>
      </c>
      <c r="C7" s="7">
        <v>20</v>
      </c>
      <c r="D7" s="8">
        <f t="shared" si="2"/>
        <v>384</v>
      </c>
      <c r="E7" s="8">
        <f t="shared" si="3"/>
        <v>48</v>
      </c>
      <c r="F7" s="8">
        <f t="shared" si="4"/>
        <v>24</v>
      </c>
      <c r="G7" s="7">
        <f t="shared" si="0"/>
        <v>30</v>
      </c>
      <c r="H7" s="8">
        <f t="shared" si="5"/>
        <v>480</v>
      </c>
      <c r="I7" s="8">
        <f t="shared" si="6"/>
        <v>57.599999999999994</v>
      </c>
      <c r="J7" s="8">
        <f t="shared" si="7"/>
        <v>30</v>
      </c>
      <c r="K7" s="7">
        <f t="shared" si="1"/>
        <v>30</v>
      </c>
      <c r="L7" s="8">
        <f t="shared" si="8"/>
        <v>36</v>
      </c>
    </row>
    <row r="8" spans="1:12" x14ac:dyDescent="0.35">
      <c r="A8" s="3" t="s">
        <v>1</v>
      </c>
      <c r="B8" s="7">
        <v>14</v>
      </c>
      <c r="C8" s="7">
        <v>14</v>
      </c>
      <c r="D8" s="8">
        <f t="shared" si="2"/>
        <v>268.8</v>
      </c>
      <c r="E8" s="8">
        <f t="shared" si="3"/>
        <v>33.6</v>
      </c>
      <c r="F8" s="8">
        <f t="shared" si="4"/>
        <v>16.8</v>
      </c>
      <c r="G8" s="7">
        <f t="shared" si="0"/>
        <v>21</v>
      </c>
      <c r="H8" s="8">
        <f t="shared" si="5"/>
        <v>336</v>
      </c>
      <c r="I8" s="8">
        <f t="shared" si="6"/>
        <v>40.32</v>
      </c>
      <c r="J8" s="8">
        <f t="shared" si="7"/>
        <v>21</v>
      </c>
      <c r="K8" s="7">
        <f t="shared" si="1"/>
        <v>21</v>
      </c>
      <c r="L8" s="8">
        <f t="shared" si="8"/>
        <v>25.199999999999996</v>
      </c>
    </row>
    <row r="9" spans="1:12" x14ac:dyDescent="0.35">
      <c r="A9" s="3" t="s">
        <v>2</v>
      </c>
      <c r="B9" s="7">
        <v>8</v>
      </c>
      <c r="C9" s="7">
        <v>8</v>
      </c>
      <c r="D9" s="8">
        <f t="shared" si="2"/>
        <v>153.6</v>
      </c>
      <c r="E9" s="8">
        <f t="shared" si="3"/>
        <v>19.2</v>
      </c>
      <c r="F9" s="8">
        <f t="shared" si="4"/>
        <v>9.6</v>
      </c>
      <c r="G9" s="7">
        <f t="shared" si="0"/>
        <v>12</v>
      </c>
      <c r="H9" s="8">
        <f t="shared" si="5"/>
        <v>192</v>
      </c>
      <c r="I9" s="8">
        <f>B9*$I$4</f>
        <v>23.04</v>
      </c>
      <c r="J9" s="8">
        <f t="shared" si="7"/>
        <v>12</v>
      </c>
      <c r="K9" s="7">
        <f t="shared" si="1"/>
        <v>12</v>
      </c>
      <c r="L9" s="8">
        <f t="shared" si="8"/>
        <v>14.399999999999999</v>
      </c>
    </row>
    <row r="10" spans="1:12" x14ac:dyDescent="0.35">
      <c r="A10" s="3" t="s">
        <v>3</v>
      </c>
      <c r="B10" s="7">
        <v>4</v>
      </c>
      <c r="C10" s="7">
        <v>4</v>
      </c>
      <c r="D10" s="8">
        <f t="shared" si="2"/>
        <v>76.8</v>
      </c>
      <c r="E10" s="8">
        <f t="shared" si="3"/>
        <v>9.6</v>
      </c>
      <c r="F10" s="8">
        <f t="shared" si="4"/>
        <v>4.8</v>
      </c>
      <c r="G10" s="7">
        <f t="shared" si="0"/>
        <v>6</v>
      </c>
      <c r="H10" s="8">
        <f t="shared" si="5"/>
        <v>96</v>
      </c>
      <c r="I10" s="8">
        <f t="shared" si="6"/>
        <v>11.52</v>
      </c>
      <c r="J10" s="8">
        <f t="shared" si="7"/>
        <v>6</v>
      </c>
      <c r="K10" s="7">
        <f t="shared" si="1"/>
        <v>6</v>
      </c>
      <c r="L10" s="8">
        <f t="shared" si="8"/>
        <v>7.1999999999999993</v>
      </c>
    </row>
    <row r="11" spans="1:12" x14ac:dyDescent="0.35">
      <c r="A11" s="3" t="s">
        <v>4</v>
      </c>
      <c r="B11" s="7">
        <v>2</v>
      </c>
      <c r="C11" s="7">
        <v>2</v>
      </c>
      <c r="D11" s="8">
        <f t="shared" si="2"/>
        <v>38.4</v>
      </c>
      <c r="E11" s="8">
        <f t="shared" si="3"/>
        <v>4.8</v>
      </c>
      <c r="F11" s="8">
        <f t="shared" si="4"/>
        <v>2.4</v>
      </c>
      <c r="G11" s="7">
        <f t="shared" si="0"/>
        <v>3</v>
      </c>
      <c r="H11" s="8">
        <f t="shared" si="5"/>
        <v>48</v>
      </c>
      <c r="I11" s="8">
        <f t="shared" si="6"/>
        <v>5.76</v>
      </c>
      <c r="J11" s="8">
        <f t="shared" si="7"/>
        <v>3</v>
      </c>
      <c r="K11" s="7">
        <f t="shared" si="1"/>
        <v>3</v>
      </c>
      <c r="L11" s="8">
        <f t="shared" si="8"/>
        <v>3.5999999999999996</v>
      </c>
    </row>
    <row r="12" spans="1:12" x14ac:dyDescent="0.35">
      <c r="A12" s="3" t="s">
        <v>5</v>
      </c>
      <c r="B12" s="7">
        <v>1</v>
      </c>
      <c r="C12" s="7">
        <v>1</v>
      </c>
      <c r="D12" s="8">
        <f t="shared" si="2"/>
        <v>19.2</v>
      </c>
      <c r="E12" s="8">
        <f t="shared" si="3"/>
        <v>2.4</v>
      </c>
      <c r="F12" s="8">
        <f t="shared" si="4"/>
        <v>1.2</v>
      </c>
      <c r="G12" s="7">
        <f t="shared" si="0"/>
        <v>1.5</v>
      </c>
      <c r="H12" s="8">
        <f t="shared" si="5"/>
        <v>24</v>
      </c>
      <c r="I12" s="8">
        <f t="shared" si="6"/>
        <v>2.88</v>
      </c>
      <c r="J12" s="8">
        <f t="shared" si="7"/>
        <v>1.5</v>
      </c>
      <c r="K12" s="7">
        <f t="shared" si="1"/>
        <v>1.5</v>
      </c>
      <c r="L12" s="8">
        <f t="shared" si="8"/>
        <v>1.7999999999999998</v>
      </c>
    </row>
    <row r="13" spans="1:12" x14ac:dyDescent="0.35">
      <c r="A13" s="3" t="s">
        <v>6</v>
      </c>
      <c r="B13" s="7">
        <v>0.5</v>
      </c>
      <c r="C13" s="7">
        <v>0.5</v>
      </c>
      <c r="D13" s="8">
        <f t="shared" si="2"/>
        <v>9.6</v>
      </c>
      <c r="E13" s="8">
        <f t="shared" si="3"/>
        <v>1.2</v>
      </c>
      <c r="F13" s="8">
        <f t="shared" si="4"/>
        <v>0.6</v>
      </c>
      <c r="G13" s="7">
        <f t="shared" si="0"/>
        <v>0.75</v>
      </c>
      <c r="H13" s="8">
        <f t="shared" si="5"/>
        <v>12</v>
      </c>
      <c r="I13" s="8">
        <f t="shared" si="6"/>
        <v>1.44</v>
      </c>
      <c r="J13" s="8">
        <f t="shared" si="7"/>
        <v>0.75</v>
      </c>
      <c r="K13" s="7">
        <f t="shared" si="1"/>
        <v>0.75</v>
      </c>
      <c r="L13" s="8">
        <f t="shared" si="8"/>
        <v>0.89999999999999991</v>
      </c>
    </row>
    <row r="14" spans="1:12" x14ac:dyDescent="0.35">
      <c r="A14" s="3" t="s">
        <v>7</v>
      </c>
      <c r="B14" s="7">
        <v>0.25</v>
      </c>
      <c r="C14" s="7">
        <v>0.25</v>
      </c>
      <c r="D14" s="8">
        <f t="shared" si="2"/>
        <v>4.8</v>
      </c>
      <c r="E14" s="8">
        <f t="shared" si="3"/>
        <v>0.6</v>
      </c>
      <c r="F14" s="8">
        <f t="shared" si="4"/>
        <v>0.3</v>
      </c>
      <c r="G14" s="7">
        <f t="shared" si="0"/>
        <v>0.375</v>
      </c>
      <c r="H14" s="8">
        <f t="shared" si="5"/>
        <v>6</v>
      </c>
      <c r="I14" s="8">
        <f t="shared" si="6"/>
        <v>0.72</v>
      </c>
      <c r="J14" s="8">
        <f t="shared" si="7"/>
        <v>0.375</v>
      </c>
      <c r="K14" s="7">
        <f t="shared" si="1"/>
        <v>0.375</v>
      </c>
      <c r="L14" s="8">
        <f t="shared" si="8"/>
        <v>0.44999999999999996</v>
      </c>
    </row>
    <row r="16" spans="1:12" x14ac:dyDescent="0.35">
      <c r="A16" s="9" t="s">
        <v>97</v>
      </c>
    </row>
    <row r="17" spans="3:10" x14ac:dyDescent="0.35">
      <c r="C17" s="10"/>
      <c r="D17" s="10"/>
      <c r="E17" s="10"/>
      <c r="F17" s="10"/>
      <c r="G17" s="10">
        <v>1</v>
      </c>
      <c r="H17" s="10"/>
      <c r="I17" s="10"/>
      <c r="J17" s="10"/>
    </row>
  </sheetData>
  <pageMargins left="0.7" right="0.7" top="0.75" bottom="0.75" header="0.3" footer="0.3"/>
  <pageSetup paperSize="9" orientation="portrait" horizontalDpi="0" verticalDpi="0" r:id="rId1"/>
  <headerFooter>
    <oddHeader>&amp;CDRAFT FOR CONSULTATION</oddHeader>
    <oddFooter>&amp;CDRAFT FOR CONSULTATION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5"/>
  <sheetViews>
    <sheetView workbookViewId="0">
      <selection activeCell="A6" sqref="A6"/>
    </sheetView>
  </sheetViews>
  <sheetFormatPr defaultRowHeight="14.5" x14ac:dyDescent="0.35"/>
  <sheetData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7"/>
  <sheetViews>
    <sheetView tabSelected="1" workbookViewId="0">
      <selection activeCell="C13" sqref="C13"/>
    </sheetView>
  </sheetViews>
  <sheetFormatPr defaultRowHeight="14.5" x14ac:dyDescent="0.35"/>
  <sheetData>
    <row r="1" spans="1:2" x14ac:dyDescent="0.35">
      <c r="A1" s="12" t="s">
        <v>39</v>
      </c>
    </row>
    <row r="2" spans="1:2" x14ac:dyDescent="0.35">
      <c r="A2" s="9" t="s">
        <v>11</v>
      </c>
      <c r="B2" s="10">
        <v>1</v>
      </c>
    </row>
    <row r="3" spans="1:2" x14ac:dyDescent="0.35">
      <c r="A3" s="9" t="s">
        <v>12</v>
      </c>
      <c r="B3" s="10">
        <v>2.5</v>
      </c>
    </row>
    <row r="4" spans="1:2" x14ac:dyDescent="0.35">
      <c r="A4" s="9" t="s">
        <v>13</v>
      </c>
      <c r="B4" s="1">
        <v>1.2</v>
      </c>
    </row>
    <row r="5" spans="1:2" x14ac:dyDescent="0.35">
      <c r="A5" s="9" t="s">
        <v>14</v>
      </c>
      <c r="B5" s="1">
        <v>1.2</v>
      </c>
    </row>
    <row r="6" spans="1:2" x14ac:dyDescent="0.35">
      <c r="A6" s="9" t="s">
        <v>15</v>
      </c>
      <c r="B6" s="1">
        <v>1.5</v>
      </c>
    </row>
    <row r="7" spans="1:2" x14ac:dyDescent="0.35">
      <c r="A7" s="9" t="s">
        <v>16</v>
      </c>
      <c r="B7" s="1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Open</vt:lpstr>
      <vt:lpstr>Veteran</vt:lpstr>
      <vt:lpstr>U23</vt:lpstr>
      <vt:lpstr>Junior</vt:lpstr>
      <vt:lpstr>Cadets</vt:lpstr>
      <vt:lpstr>U15</vt:lpstr>
      <vt:lpstr>Notes</vt:lpstr>
      <vt:lpstr>Multiplier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Gu</dc:creator>
  <cp:lastModifiedBy>Angela</cp:lastModifiedBy>
  <cp:lastPrinted>2020-12-04T13:42:47Z</cp:lastPrinted>
  <dcterms:created xsi:type="dcterms:W3CDTF">2020-03-07T02:36:27Z</dcterms:created>
  <dcterms:modified xsi:type="dcterms:W3CDTF">2020-12-04T13:49:27Z</dcterms:modified>
</cp:coreProperties>
</file>